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0730" windowHeight="11760" activeTab="1"/>
  </bookViews>
  <sheets>
    <sheet name="GERAL" sheetId="2" r:id="rId1"/>
    <sheet name="ESCOPO" sheetId="5" r:id="rId2"/>
    <sheet name="FATORES DE AJUSTE" sheetId="7" r:id="rId3"/>
    <sheet name="CRONOGRAMA E CUSTO" sheetId="1" r:id="rId4"/>
    <sheet name="RISCOS" sheetId="3" r:id="rId5"/>
    <sheet name="ALINHAMENTO ESTRATËGICO" sheetId="10" r:id="rId6"/>
    <sheet name="ALOCAÇÃO DE PESSOAS" sheetId="8" r:id="rId7"/>
    <sheet name="PA" sheetId="9" r:id="rId8"/>
    <sheet name="ANAL. VIABILIDADE" sheetId="11" r:id="rId9"/>
    <sheet name="Config" sheetId="4" r:id="rId10"/>
    <sheet name="Histórico Pontos" sheetId="6" r:id="rId11"/>
  </sheets>
  <externalReferences>
    <externalReference r:id="rId12"/>
    <externalReference r:id="rId13"/>
  </externalReferences>
  <definedNames>
    <definedName name="_xlnm._FilterDatabase" localSheetId="10" hidden="1">'Histórico Pontos'!$A$3:$E$3</definedName>
    <definedName name="HIST.ACOMP">'[1]Dados Históricos'!$I$32</definedName>
    <definedName name="HIST.BUGS">'[1]Dados Históricos'!$H$32</definedName>
    <definedName name="HIST.COLCHAO">'[1]Dados Históricos'!$J$32</definedName>
    <definedName name="HIST.PLAN">'[1]Dados Históricos'!$F$32</definedName>
    <definedName name="HIST.TESTE">'[1]Dados Históricos'!$G$32</definedName>
    <definedName name="HIST.TREIN">'[1]Dados Históricos'!$K$32</definedName>
    <definedName name="HORAS.ACOMP">'CRONOGRAMA E CUSTO'!$H$107</definedName>
    <definedName name="HORAS.BUGS">'CRONOGRAMA E CUSTO'!$H$106</definedName>
    <definedName name="HORAS.DOC">'CRONOGRAMA E CUSTO'!$H$108</definedName>
    <definedName name="HORAS.PLAN">ESCOPO!$F$105</definedName>
    <definedName name="HORAS.TESTE">'CRONOGRAMA E CUSTO'!$H$105</definedName>
    <definedName name="HORAS.TREIN">'CRONOGRAMA E CUSTO'!$H$110</definedName>
    <definedName name="TOTHORAS">ESCOPO!$B$7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10" l="1"/>
  <c r="B39" i="10"/>
  <c r="B38" i="10"/>
  <c r="D38" i="10"/>
  <c r="F38" i="10"/>
  <c r="B36" i="10"/>
  <c r="B35" i="10"/>
  <c r="D35" i="10"/>
  <c r="F35" i="10"/>
  <c r="B33" i="10"/>
  <c r="B32" i="10"/>
  <c r="B31" i="10"/>
  <c r="B30" i="10"/>
  <c r="D30" i="10"/>
  <c r="F30" i="10"/>
  <c r="B28" i="10"/>
  <c r="B27" i="10"/>
  <c r="B26" i="10"/>
  <c r="B25" i="10"/>
  <c r="B24" i="10"/>
  <c r="D24" i="10"/>
  <c r="F24" i="10"/>
  <c r="B22" i="10"/>
  <c r="B21" i="10"/>
  <c r="B20" i="10"/>
  <c r="D20" i="10"/>
  <c r="F20" i="10"/>
  <c r="B18" i="10"/>
  <c r="B17" i="10"/>
  <c r="B16" i="10"/>
  <c r="B15" i="10"/>
  <c r="B14" i="10"/>
  <c r="D14" i="10"/>
  <c r="F14" i="10"/>
  <c r="B12" i="10"/>
  <c r="B11" i="10"/>
  <c r="B10" i="10"/>
  <c r="B9" i="10"/>
  <c r="D9" i="10"/>
  <c r="F9" i="10"/>
  <c r="B7" i="10"/>
  <c r="B6" i="10"/>
  <c r="B5" i="10"/>
  <c r="B4" i="10"/>
  <c r="D4" i="10"/>
  <c r="F4" i="10"/>
  <c r="G2" i="10"/>
  <c r="D24" i="6"/>
  <c r="D13" i="6"/>
  <c r="D8" i="6"/>
  <c r="D5" i="6"/>
  <c r="D4" i="6"/>
  <c r="D6" i="6"/>
  <c r="D7" i="6"/>
  <c r="D9" i="6"/>
  <c r="D10" i="6"/>
  <c r="D11" i="6"/>
  <c r="D12" i="6"/>
  <c r="D14" i="6"/>
  <c r="D15" i="6"/>
  <c r="D16" i="6"/>
  <c r="D17" i="6"/>
  <c r="D18" i="6"/>
  <c r="D19" i="6"/>
  <c r="D20" i="6"/>
  <c r="D21" i="6"/>
  <c r="D22" i="6"/>
  <c r="D23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H31" i="5"/>
  <c r="H30" i="5"/>
  <c r="H29" i="5"/>
  <c r="D73" i="5"/>
  <c r="D74" i="5"/>
  <c r="AC16" i="1"/>
  <c r="AC17" i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C24" i="7"/>
  <c r="J9" i="7"/>
  <c r="J10" i="7"/>
  <c r="J11" i="7"/>
  <c r="J12" i="7"/>
  <c r="J13" i="7"/>
  <c r="J14" i="7"/>
  <c r="J15" i="7"/>
  <c r="J16" i="7"/>
  <c r="J17" i="7"/>
  <c r="H19" i="7"/>
  <c r="F60" i="5"/>
  <c r="G60" i="5"/>
  <c r="F59" i="5"/>
  <c r="G59" i="5"/>
  <c r="F58" i="5"/>
  <c r="G58" i="5"/>
  <c r="F57" i="5"/>
  <c r="G57" i="5"/>
  <c r="F56" i="5"/>
  <c r="G56" i="5"/>
  <c r="F37" i="5"/>
  <c r="G45" i="5"/>
  <c r="F35" i="5"/>
  <c r="F36" i="5"/>
  <c r="F40" i="5"/>
  <c r="G41" i="5"/>
  <c r="G55" i="5"/>
  <c r="C13" i="1"/>
  <c r="D13" i="1"/>
  <c r="C12" i="1"/>
  <c r="D12" i="1"/>
  <c r="C11" i="1"/>
  <c r="D11" i="1"/>
  <c r="C9" i="1"/>
  <c r="D9" i="1"/>
  <c r="E57" i="5"/>
  <c r="E58" i="5"/>
  <c r="E59" i="5"/>
  <c r="E60" i="5"/>
  <c r="E56" i="5"/>
  <c r="C10" i="1"/>
  <c r="D10" i="1"/>
  <c r="C8" i="1"/>
  <c r="D8" i="1"/>
  <c r="G47" i="5"/>
  <c r="G61" i="5"/>
  <c r="C14" i="1"/>
  <c r="D14" i="1"/>
  <c r="E62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5" i="5"/>
  <c r="C15" i="1"/>
  <c r="F38" i="5"/>
  <c r="G49" i="5"/>
  <c r="D15" i="1"/>
  <c r="G52" i="5"/>
  <c r="G50" i="5"/>
  <c r="G46" i="5"/>
  <c r="G43" i="5"/>
  <c r="G44" i="5"/>
  <c r="G42" i="5"/>
  <c r="G51" i="5"/>
  <c r="F62" i="5"/>
  <c r="G62" i="5"/>
</calcChain>
</file>

<file path=xl/comments1.xml><?xml version="1.0" encoding="utf-8"?>
<comments xmlns="http://schemas.openxmlformats.org/spreadsheetml/2006/main">
  <authors>
    <author>Gustavo Oliveira</author>
  </authors>
  <commentList>
    <comment ref="C5" authorId="0">
      <text>
        <r>
          <rPr>
            <b/>
            <sz val="9"/>
            <color indexed="81"/>
            <rFont val="Calibri"/>
            <family val="2"/>
          </rPr>
          <t>O controle de acesso deve funcionar da seguinte maneira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Elizabeth Ciampi de Mattos Roque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Sim</t>
        </r>
        <r>
          <rPr>
            <sz val="9"/>
            <color indexed="81"/>
            <rFont val="Tahoma"/>
            <family val="2"/>
          </rPr>
          <t xml:space="preserve">: Cenário favorável
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: cenário desfavorável - projeto inviável. Deve-se resolver as inviabilidades para que seja refeita a viabilidade do projeto
</t>
        </r>
      </text>
    </comment>
  </commentList>
</comments>
</file>

<file path=xl/comments3.xml><?xml version="1.0" encoding="utf-8"?>
<comments xmlns="http://schemas.openxmlformats.org/spreadsheetml/2006/main">
  <authors>
    <author>Marcelo Gonzaga Silva</author>
  </authors>
  <commentList>
    <comment ref="F5" authorId="0">
      <text>
        <r>
          <rPr>
            <sz val="9"/>
            <color indexed="81"/>
            <rFont val="Segoe UI"/>
            <family val="2"/>
          </rPr>
          <t>- Envolve poucos campos 
- Sem necessidade de cálculos
- Envolve no máximo 2 entidades</t>
        </r>
      </text>
    </comment>
  </commentList>
</comments>
</file>

<file path=xl/sharedStrings.xml><?xml version="1.0" encoding="utf-8"?>
<sst xmlns="http://schemas.openxmlformats.org/spreadsheetml/2006/main" count="403" uniqueCount="241">
  <si>
    <t>Planejamento</t>
  </si>
  <si>
    <t>Marcos</t>
  </si>
  <si>
    <t>Encerramento</t>
  </si>
  <si>
    <t>-</t>
  </si>
  <si>
    <t>Custo Estimado</t>
  </si>
  <si>
    <t>Total</t>
  </si>
  <si>
    <t>Projeto:</t>
  </si>
  <si>
    <t>Responsável:</t>
  </si>
  <si>
    <t>Data:</t>
  </si>
  <si>
    <t>PLANILHA DE CRONOGRAMA E CUSTO PROSPECÇÃO/PROJETO</t>
  </si>
  <si>
    <t>RISCO</t>
  </si>
  <si>
    <t>IMPACTO</t>
  </si>
  <si>
    <t>MITIGAÇÃO</t>
  </si>
  <si>
    <t>PROBABILIDADE</t>
  </si>
  <si>
    <t>Baixo</t>
  </si>
  <si>
    <t>Médio</t>
  </si>
  <si>
    <t>Alto</t>
  </si>
  <si>
    <t>Baixa</t>
  </si>
  <si>
    <t>Probabilidade</t>
  </si>
  <si>
    <t>Impacto</t>
  </si>
  <si>
    <t>Média</t>
  </si>
  <si>
    <t>Alta</t>
  </si>
  <si>
    <t>RISCOS INICIAIS DO PROJETO</t>
  </si>
  <si>
    <t>CRONOGAMA INICIAL DO PROJETO</t>
  </si>
  <si>
    <t>Custo Médio H/H Utilizado</t>
  </si>
  <si>
    <t>No.</t>
  </si>
  <si>
    <t>TIPO</t>
  </si>
  <si>
    <t>PLATAFORMA</t>
  </si>
  <si>
    <t>DIFICULDADE</t>
  </si>
  <si>
    <t>Riscos</t>
  </si>
  <si>
    <t>Escopo</t>
  </si>
  <si>
    <t>Tipo</t>
  </si>
  <si>
    <t>Plataforma</t>
  </si>
  <si>
    <t>Dificuldade</t>
  </si>
  <si>
    <t>Simples</t>
  </si>
  <si>
    <t>Complexa</t>
  </si>
  <si>
    <t>Web</t>
  </si>
  <si>
    <t>Mobile</t>
  </si>
  <si>
    <t>Desktop</t>
  </si>
  <si>
    <t>Cadastro</t>
  </si>
  <si>
    <t>Integração</t>
  </si>
  <si>
    <t>Listagem</t>
  </si>
  <si>
    <t>Importação de arquivos</t>
  </si>
  <si>
    <t>Exportação de arquivos</t>
  </si>
  <si>
    <t>Banco de dados</t>
  </si>
  <si>
    <t>Relatório</t>
  </si>
  <si>
    <t>Peso</t>
  </si>
  <si>
    <t>Ação em formulário</t>
  </si>
  <si>
    <t>HP:</t>
  </si>
  <si>
    <t>PONTOS</t>
  </si>
  <si>
    <t>HISTÓRICO DE PONTOS UTILIZADO</t>
  </si>
  <si>
    <t xml:space="preserve">DATA DE REFERÊNCIA: </t>
  </si>
  <si>
    <t>Fatores Técnicos</t>
  </si>
  <si>
    <t>Fatores Ambientais</t>
  </si>
  <si>
    <t>Descrição</t>
  </si>
  <si>
    <t>Avaliação</t>
  </si>
  <si>
    <t>Final</t>
  </si>
  <si>
    <t>Sistema distribuído</t>
  </si>
  <si>
    <t>Usa um processo formal de desenvolvimento</t>
  </si>
  <si>
    <t>Tempo de resposta (desempenho)</t>
  </si>
  <si>
    <t>Usuários têm experiência com algum aplicativo anterior</t>
  </si>
  <si>
    <t>Eficiência do usuário final</t>
  </si>
  <si>
    <t>Experiência da equipe em orientação a objetos</t>
  </si>
  <si>
    <t>Complexidade do processamento interno</t>
  </si>
  <si>
    <t>Capacidade do analista técnico</t>
  </si>
  <si>
    <t>Código reutilizável</t>
  </si>
  <si>
    <t>Motivação da equipe</t>
  </si>
  <si>
    <t>Fácil instalação</t>
  </si>
  <si>
    <t>Requisitos estáveis</t>
  </si>
  <si>
    <t>Fácil de usar</t>
  </si>
  <si>
    <t>Trabalhadores em tempo parcial</t>
  </si>
  <si>
    <t>Portável</t>
  </si>
  <si>
    <t>Dificuldades na linguagem de programação</t>
  </si>
  <si>
    <t>Fácil de modificar</t>
  </si>
  <si>
    <t>Concorrente</t>
  </si>
  <si>
    <t>Características especiais de segurança</t>
  </si>
  <si>
    <t>Fator de Complexidade Ambiental</t>
  </si>
  <si>
    <t>Acesso direto ao software</t>
  </si>
  <si>
    <t>Necessidade de treinamento especial para o usuário</t>
  </si>
  <si>
    <t>Fator de Complexidade Técnica</t>
  </si>
  <si>
    <t xml:space="preserve">  </t>
  </si>
  <si>
    <t>Fatores de Complexidade Técnica</t>
  </si>
  <si>
    <t>Fatores de Complexidade Ambiental</t>
  </si>
  <si>
    <r>
      <t xml:space="preserve">Instruções de uso: </t>
    </r>
    <r>
      <rPr>
        <sz val="10"/>
        <rFont val="Calibri"/>
        <family val="2"/>
      </rPr>
      <t>Preencha somente as colunas avaliação das 2 tabelas, com valores de 0 (baixo ou nenhum) à 5 (alto ou especialista)</t>
    </r>
  </si>
  <si>
    <t>CONCATENADO</t>
  </si>
  <si>
    <t>Pontos dos requisitos</t>
  </si>
  <si>
    <t>Quantidade de requisitos</t>
  </si>
  <si>
    <t>Quantidade de marcos</t>
  </si>
  <si>
    <t>Histórico (%)</t>
  </si>
  <si>
    <t>Total (Hs)</t>
  </si>
  <si>
    <t>Construção (Total de horas RF)</t>
  </si>
  <si>
    <t>Testes</t>
  </si>
  <si>
    <t>Correção de Bugs</t>
  </si>
  <si>
    <t>Acompanhamento</t>
  </si>
  <si>
    <t>Documentação (Horas por requisito)</t>
  </si>
  <si>
    <t>Colchão de horas</t>
  </si>
  <si>
    <t>Treinamento</t>
  </si>
  <si>
    <t>Histórico de horas por marco (Hs)</t>
  </si>
  <si>
    <t>Qualidade</t>
  </si>
  <si>
    <t>Medição</t>
  </si>
  <si>
    <t>Configuração</t>
  </si>
  <si>
    <t>Transição</t>
  </si>
  <si>
    <t>Pontos Ajustados de acordo com os fatores</t>
  </si>
  <si>
    <t>VALOR PADRÃO PARA O PONTO</t>
  </si>
  <si>
    <t>MARCO</t>
  </si>
  <si>
    <t>Requisitos por marco (construção)</t>
  </si>
  <si>
    <t>Tamanho</t>
  </si>
  <si>
    <t>Esforço</t>
  </si>
  <si>
    <t>RESUMO DA ESTIMATIVA INICIAL DO PROJETO</t>
  </si>
  <si>
    <t>DESCRIÇÃO DO REQUISITO</t>
  </si>
  <si>
    <t>TOTAL</t>
  </si>
  <si>
    <t>Esforço (H.H)</t>
  </si>
  <si>
    <t>Mês</t>
  </si>
  <si>
    <t>horas</t>
  </si>
  <si>
    <t>Quantidade de Desenvolvedores</t>
  </si>
  <si>
    <t>ESCOPO INICIAL</t>
  </si>
  <si>
    <t>Uso de recurso do SO</t>
  </si>
  <si>
    <t>Fatores de Ajuste</t>
  </si>
  <si>
    <t>Construção 1</t>
  </si>
  <si>
    <t>Construção 2</t>
  </si>
  <si>
    <t>Construção 3</t>
  </si>
  <si>
    <t>Construção 4</t>
  </si>
  <si>
    <t>Construção 5</t>
  </si>
  <si>
    <t xml:space="preserve"> RECURSOS PROJETO BHM011.1</t>
  </si>
  <si>
    <t>COHECIMENTO</t>
  </si>
  <si>
    <t>COD</t>
  </si>
  <si>
    <t>Nome</t>
  </si>
  <si>
    <t>CARGO</t>
  </si>
  <si>
    <t>PAPEL DESEMPENHADO</t>
  </si>
  <si>
    <t>APTO</t>
  </si>
  <si>
    <t>.NET</t>
  </si>
  <si>
    <t>ANDROID</t>
  </si>
  <si>
    <t>EXT</t>
  </si>
  <si>
    <t>IOS</t>
  </si>
  <si>
    <t>SQL SERVER</t>
  </si>
  <si>
    <t>ORACLE</t>
  </si>
  <si>
    <t>ASP.NET MVC</t>
  </si>
  <si>
    <t>WIN.MOBILE</t>
  </si>
  <si>
    <t>REPORT VIEWER</t>
  </si>
  <si>
    <t>ANALISTA DE REQUISITOS</t>
  </si>
  <si>
    <t>ANALISTA DE SISTEMAS</t>
  </si>
  <si>
    <t>ANALISTA DE QUALIDADE</t>
  </si>
  <si>
    <t>LEGENDA TECNOLOGIAS</t>
  </si>
  <si>
    <t>PAPEIS</t>
  </si>
  <si>
    <t>NECESSIDADES PARA O PROJETO</t>
  </si>
  <si>
    <t>AVANÇADO</t>
  </si>
  <si>
    <t>MÉDIO</t>
  </si>
  <si>
    <t>BASICO</t>
  </si>
  <si>
    <t>Ñ DOMINA</t>
  </si>
  <si>
    <t>LÍDER TECNICO</t>
  </si>
  <si>
    <t>ANALISTA DE TESTES</t>
  </si>
  <si>
    <t>ANALISTA DE CONFIGURACAO</t>
  </si>
  <si>
    <t>PLANOS DE AÇÃO</t>
  </si>
  <si>
    <t>NUM.</t>
  </si>
  <si>
    <t>OBJETIVO</t>
  </si>
  <si>
    <t>RESPONSÁVEL</t>
  </si>
  <si>
    <t>ENVOLVIDOS</t>
  </si>
  <si>
    <t>H.H. ESTIMADAS</t>
  </si>
  <si>
    <t>STATUS</t>
  </si>
  <si>
    <t>INÍCIO</t>
  </si>
  <si>
    <t>TÉRMINO</t>
  </si>
  <si>
    <t>AVALIAÇÃO</t>
  </si>
  <si>
    <t>ALINHAMENTO ESTRATÉGICO</t>
  </si>
  <si>
    <t>RESULTADO:</t>
  </si>
  <si>
    <t>Tamanho da Empresa</t>
  </si>
  <si>
    <t>Micro Empresa</t>
  </si>
  <si>
    <t>Pequena Empresa</t>
  </si>
  <si>
    <t>x</t>
  </si>
  <si>
    <t>Média Empresa</t>
  </si>
  <si>
    <t>Grande Empresa</t>
  </si>
  <si>
    <t>Abrangência da Empresa</t>
  </si>
  <si>
    <t>Atua em todo o território nacional ou Multinacional</t>
  </si>
  <si>
    <t>Local (Juiz de Fora)</t>
  </si>
  <si>
    <t>Regional (Zona da Mata)</t>
  </si>
  <si>
    <t>Estadual (RJ/BH)</t>
  </si>
  <si>
    <t>Impacto do Projeto na Empresa</t>
  </si>
  <si>
    <t>Atinge toda a empresa e seus processos com grandes impactos financeiros no resultado</t>
  </si>
  <si>
    <t>Atinge alguns processos principais com possíveis impactos financeiros</t>
  </si>
  <si>
    <t>Atinge vários processos de apoio de grande importância para a empresa</t>
  </si>
  <si>
    <t>Atinge alguns processos de apoio com pequenos resultados para o resultado da empresa</t>
  </si>
  <si>
    <t>Atinge poucos processos de apoio</t>
  </si>
  <si>
    <t>Tipo de cliente</t>
  </si>
  <si>
    <t>Novo Cliente</t>
  </si>
  <si>
    <t>Cliente de grande importância ao portfólio</t>
  </si>
  <si>
    <t>Cliente normal do portifólio</t>
  </si>
  <si>
    <t>Tamanho do Projeto</t>
  </si>
  <si>
    <t>Grande – Acima de 5000 horas</t>
  </si>
  <si>
    <t xml:space="preserve"> Médio grande – entre 3000 e 500 horas</t>
  </si>
  <si>
    <t>Médio – entre 1000 e 3000 horas</t>
  </si>
  <si>
    <t>Pequeno – entre 500 e 1000 horas</t>
  </si>
  <si>
    <t>Muito pequeno – abaixo de 500 horas</t>
  </si>
  <si>
    <t>Financiamento do projeto</t>
  </si>
  <si>
    <t>de 90% a 100% do CUSTO do projeto pagos até a entrega do mesmo</t>
  </si>
  <si>
    <t>de 70% a 90% do CUSTO do projeto pagos até a entrega do mesmo</t>
  </si>
  <si>
    <t>de 50% a 70% do CUSTO do projeto pagos até a entrega</t>
  </si>
  <si>
    <t>até 50% do CUSTO do projeto pagos até a entrega</t>
  </si>
  <si>
    <t>Necessidade de Contratação Externa</t>
  </si>
  <si>
    <t>Necessitará de contratar profissionais terceirizados</t>
  </si>
  <si>
    <t>Não necessitará de profissionais terceirizados</t>
  </si>
  <si>
    <t>Tecnologia dominada pela equipe</t>
  </si>
  <si>
    <t>de 80% a 100% da tecnologia dominada pela equipe</t>
  </si>
  <si>
    <t>Entre 50 e 80% da tecnologia dominada pela equipe</t>
  </si>
  <si>
    <t>Até 50% da tecnologia dominada pela equipe</t>
  </si>
  <si>
    <t>Etapa:</t>
  </si>
  <si>
    <t>Viabilidade</t>
  </si>
  <si>
    <t>O projeto é viavel com todas as respostas SIM</t>
  </si>
  <si>
    <t>QUESTÕES PARA ANÁLISE</t>
  </si>
  <si>
    <t>CRITÉRIOS DE ANÁLISE</t>
  </si>
  <si>
    <t>ANÁLISE</t>
  </si>
  <si>
    <t>DESCRIÇÃO DO PLANO DE AÇÃO</t>
  </si>
  <si>
    <t>CUSTO</t>
  </si>
  <si>
    <t>O projeto é viável em relação a custo?</t>
  </si>
  <si>
    <t>Sim</t>
  </si>
  <si>
    <t>RISCOS</t>
  </si>
  <si>
    <t>O projeto é viável em relação aos riscos?</t>
  </si>
  <si>
    <t>Avaliar a ocorrência de riscos de alto impacto e a viabilidade das ações de mitigação.</t>
  </si>
  <si>
    <t>PRAZO</t>
  </si>
  <si>
    <t>O projeto é viável em relação ao prazo?</t>
  </si>
  <si>
    <t xml:space="preserve">ESCOPO </t>
  </si>
  <si>
    <t>O projeto é viável em relação aos requisitos?</t>
  </si>
  <si>
    <t>RECURSOS</t>
  </si>
  <si>
    <t>O projeto é viável em relação aos recursos?</t>
  </si>
  <si>
    <t>PESSOAS</t>
  </si>
  <si>
    <t>O projeto é viável em relação aos recursos humanos?</t>
  </si>
  <si>
    <t>ANÁLISE DE VIABILIDADE DA ETAPA:</t>
  </si>
  <si>
    <t>PROSPECÇÃO</t>
  </si>
  <si>
    <t>Não</t>
  </si>
  <si>
    <t>Não se Aplica</t>
  </si>
  <si>
    <t>O projeto é viável em relação ao alinhamento estratégico?</t>
  </si>
  <si>
    <t>O projeto é considerado viável com 75% de alinhamento estratégico ou mais.</t>
  </si>
  <si>
    <t>Avaliar se os recursos necessários para a etapa do projeto estão disponíveis ou se o valor de aquisição é viável.</t>
  </si>
  <si>
    <t>Avaliar se a equipe do projeto está dominado os conhecimentos necessários à execução do projeto, se há necessdiade de contratação e treinamentos, e se o custo para contratação e treinamentos é viável para a execução do projeto.</t>
  </si>
  <si>
    <t>Avaliar se o projeto irá conseguir atender ao prazo estipulado, verificar o impacto de possíveis multas por atraso, se a equipe é adequada para a execução do prazo.</t>
  </si>
  <si>
    <t>Avaliar a viabilidade dos requisitos, identificar se os requisitos estão completos e de entendimento validado.</t>
  </si>
  <si>
    <t>Avaliar o custo total do projeto em relação ao contrato e analisar se o custo está de acordo com a projeção de faturamento e receitas.</t>
  </si>
  <si>
    <t>Vs. do Documento:</t>
  </si>
  <si>
    <t>&lt; Obs.: As instruções para uso da planilha encontram-se logo a baixo&gt;</t>
  </si>
  <si>
    <t>&lt;nome do projeto&gt;</t>
  </si>
  <si>
    <t>&lt;nome do responsavél&gt;</t>
  </si>
  <si>
    <t>&lt;data&gt;</t>
  </si>
  <si>
    <t>&lt;versão&gt;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</si>
</sst>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00"/>
    <numFmt numFmtId="166" formatCode="0.0%"/>
  </numFmts>
  <fonts count="5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color indexed="9"/>
      <name val="Calibri"/>
      <family val="2"/>
    </font>
    <font>
      <sz val="10"/>
      <color indexed="62"/>
      <name val="Calibri"/>
      <family val="2"/>
    </font>
    <font>
      <b/>
      <i/>
      <sz val="10"/>
      <color indexed="62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2"/>
      <color theme="0"/>
      <name val="CPL"/>
    </font>
    <font>
      <b/>
      <sz val="12"/>
      <color theme="1"/>
      <name val="CPL"/>
    </font>
    <font>
      <b/>
      <sz val="10"/>
      <color theme="1"/>
      <name val="Arial"/>
      <family val="2"/>
    </font>
    <font>
      <b/>
      <sz val="10"/>
      <color theme="1"/>
      <name val="CPL"/>
    </font>
    <font>
      <b/>
      <sz val="8"/>
      <color theme="1"/>
      <name val="CPL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PL"/>
    </font>
    <font>
      <b/>
      <sz val="10"/>
      <color rgb="FFFF0000"/>
      <name val="CPL"/>
    </font>
    <font>
      <b/>
      <sz val="9"/>
      <color theme="1"/>
      <name val="CPL"/>
    </font>
    <font>
      <b/>
      <sz val="10"/>
      <name val="CPL"/>
    </font>
    <font>
      <sz val="11"/>
      <color theme="1"/>
      <name val="CPL"/>
    </font>
    <font>
      <b/>
      <sz val="11"/>
      <color theme="0"/>
      <name val="CPL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370">
    <xf numFmtId="0" fontId="0" fillId="0" borderId="0" xfId="0"/>
    <xf numFmtId="0" fontId="4" fillId="0" borderId="9" xfId="0" applyFont="1" applyBorder="1" applyAlignment="1">
      <alignment horizontal="left" vertical="center"/>
    </xf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43" fontId="5" fillId="0" borderId="14" xfId="1" applyFont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4" fillId="0" borderId="16" xfId="0" applyFont="1" applyBorder="1" applyAlignment="1">
      <alignment horizontal="right"/>
    </xf>
    <xf numFmtId="43" fontId="4" fillId="0" borderId="17" xfId="0" applyNumberFormat="1" applyFont="1" applyBorder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2" borderId="0" xfId="0" applyFill="1" applyProtection="1"/>
    <xf numFmtId="0" fontId="8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/>
    <xf numFmtId="0" fontId="3" fillId="3" borderId="16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/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4" fontId="6" fillId="2" borderId="0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/>
    <xf numFmtId="0" fontId="3" fillId="3" borderId="26" xfId="0" applyFont="1" applyFill="1" applyBorder="1"/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65" fontId="0" fillId="0" borderId="13" xfId="0" applyNumberForma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7" xfId="0" applyFont="1" applyFill="1" applyBorder="1"/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5" fillId="3" borderId="3" xfId="0" applyFont="1" applyFill="1" applyBorder="1" applyAlignment="1">
      <alignment horizontal="center"/>
    </xf>
    <xf numFmtId="0" fontId="0" fillId="3" borderId="34" xfId="0" applyFill="1" applyBorder="1"/>
    <xf numFmtId="0" fontId="17" fillId="3" borderId="8" xfId="0" applyFont="1" applyFill="1" applyBorder="1" applyAlignment="1">
      <alignment horizontal="left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5" xfId="0" applyFont="1" applyFill="1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3" fillId="3" borderId="10" xfId="0" applyFont="1" applyFill="1" applyBorder="1"/>
    <xf numFmtId="0" fontId="21" fillId="2" borderId="0" xfId="0" applyFont="1" applyFill="1"/>
    <xf numFmtId="0" fontId="22" fillId="7" borderId="36" xfId="0" applyFont="1" applyFill="1" applyBorder="1" applyAlignment="1">
      <alignment horizontal="center"/>
    </xf>
    <xf numFmtId="0" fontId="22" fillId="7" borderId="37" xfId="0" applyFont="1" applyFill="1" applyBorder="1" applyAlignment="1">
      <alignment horizontal="center"/>
    </xf>
    <xf numFmtId="0" fontId="22" fillId="7" borderId="3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3" fillId="0" borderId="9" xfId="0" applyFont="1" applyBorder="1" applyAlignment="1">
      <alignment vertical="top" wrapText="1"/>
    </xf>
    <xf numFmtId="0" fontId="23" fillId="0" borderId="10" xfId="0" applyFont="1" applyBorder="1" applyAlignment="1">
      <alignment horizontal="left" vertical="top" wrapText="1"/>
    </xf>
    <xf numFmtId="0" fontId="21" fillId="9" borderId="20" xfId="0" applyFont="1" applyFill="1" applyBorder="1"/>
    <xf numFmtId="0" fontId="21" fillId="2" borderId="5" xfId="0" applyFont="1" applyFill="1" applyBorder="1"/>
    <xf numFmtId="0" fontId="23" fillId="0" borderId="10" xfId="0" applyFont="1" applyBorder="1" applyAlignment="1">
      <alignment vertical="top" wrapText="1"/>
    </xf>
    <xf numFmtId="0" fontId="23" fillId="9" borderId="10" xfId="0" applyFont="1" applyFill="1" applyBorder="1" applyAlignment="1" applyProtection="1">
      <alignment vertical="top" wrapText="1"/>
      <protection locked="0"/>
    </xf>
    <xf numFmtId="0" fontId="21" fillId="2" borderId="10" xfId="0" applyFont="1" applyFill="1" applyBorder="1"/>
    <xf numFmtId="0" fontId="23" fillId="0" borderId="20" xfId="0" applyFont="1" applyBorder="1" applyAlignment="1">
      <alignment vertical="top" wrapText="1"/>
    </xf>
    <xf numFmtId="0" fontId="23" fillId="0" borderId="20" xfId="0" applyFont="1" applyBorder="1" applyAlignment="1">
      <alignment horizontal="left" vertical="top" wrapText="1"/>
    </xf>
    <xf numFmtId="0" fontId="23" fillId="9" borderId="20" xfId="0" applyFont="1" applyFill="1" applyBorder="1" applyAlignment="1" applyProtection="1">
      <alignment vertical="top" wrapText="1"/>
      <protection locked="0"/>
    </xf>
    <xf numFmtId="0" fontId="21" fillId="2" borderId="20" xfId="0" applyFont="1" applyFill="1" applyBorder="1"/>
    <xf numFmtId="0" fontId="24" fillId="0" borderId="16" xfId="0" applyFont="1" applyBorder="1" applyAlignment="1">
      <alignment vertical="top" wrapText="1"/>
    </xf>
    <xf numFmtId="0" fontId="21" fillId="2" borderId="3" xfId="0" applyFont="1" applyFill="1" applyBorder="1"/>
    <xf numFmtId="0" fontId="21" fillId="2" borderId="17" xfId="0" applyFont="1" applyFill="1" applyBorder="1"/>
    <xf numFmtId="0" fontId="21" fillId="2" borderId="4" xfId="0" applyFont="1" applyFill="1" applyBorder="1"/>
    <xf numFmtId="0" fontId="25" fillId="2" borderId="16" xfId="0" applyFont="1" applyFill="1" applyBorder="1"/>
    <xf numFmtId="0" fontId="25" fillId="2" borderId="18" xfId="0" applyFont="1" applyFill="1" applyBorder="1"/>
    <xf numFmtId="0" fontId="23" fillId="0" borderId="19" xfId="0" applyFont="1" applyBorder="1" applyAlignment="1">
      <alignment vertical="top" wrapText="1"/>
    </xf>
    <xf numFmtId="0" fontId="21" fillId="2" borderId="21" xfId="0" applyFont="1" applyFill="1" applyBorder="1"/>
    <xf numFmtId="0" fontId="26" fillId="2" borderId="16" xfId="0" applyFont="1" applyFill="1" applyBorder="1"/>
    <xf numFmtId="0" fontId="21" fillId="2" borderId="18" xfId="0" applyFont="1" applyFill="1" applyBorder="1"/>
    <xf numFmtId="0" fontId="27" fillId="2" borderId="0" xfId="0" applyFont="1" applyFill="1" applyBorder="1" applyAlignment="1"/>
    <xf numFmtId="0" fontId="21" fillId="0" borderId="0" xfId="0" applyFont="1"/>
    <xf numFmtId="0" fontId="28" fillId="2" borderId="0" xfId="0" applyFont="1" applyFill="1"/>
    <xf numFmtId="0" fontId="21" fillId="3" borderId="37" xfId="0" applyFont="1" applyFill="1" applyBorder="1" applyAlignment="1">
      <alignment wrapText="1"/>
    </xf>
    <xf numFmtId="0" fontId="28" fillId="3" borderId="33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right" wrapText="1"/>
    </xf>
    <xf numFmtId="0" fontId="28" fillId="3" borderId="5" xfId="0" applyFont="1" applyFill="1" applyBorder="1" applyAlignment="1">
      <alignment horizontal="center"/>
    </xf>
    <xf numFmtId="166" fontId="21" fillId="0" borderId="10" xfId="2" applyNumberFormat="1" applyFont="1" applyBorder="1" applyAlignment="1">
      <alignment wrapText="1"/>
    </xf>
    <xf numFmtId="43" fontId="21" fillId="0" borderId="5" xfId="1" applyFont="1" applyBorder="1"/>
    <xf numFmtId="0" fontId="21" fillId="0" borderId="10" xfId="0" applyFont="1" applyBorder="1" applyAlignment="1">
      <alignment wrapText="1"/>
    </xf>
    <xf numFmtId="43" fontId="21" fillId="0" borderId="10" xfId="1" applyFont="1" applyBorder="1" applyAlignment="1">
      <alignment wrapText="1"/>
    </xf>
    <xf numFmtId="43" fontId="21" fillId="0" borderId="12" xfId="1" applyFont="1" applyBorder="1" applyAlignment="1">
      <alignment wrapText="1"/>
    </xf>
    <xf numFmtId="43" fontId="21" fillId="0" borderId="6" xfId="1" applyFont="1" applyBorder="1"/>
    <xf numFmtId="0" fontId="0" fillId="0" borderId="0" xfId="0" applyFill="1" applyBorder="1"/>
    <xf numFmtId="0" fontId="29" fillId="0" borderId="0" xfId="0" applyFont="1" applyAlignment="1">
      <alignment vertical="center"/>
    </xf>
    <xf numFmtId="0" fontId="28" fillId="3" borderId="37" xfId="0" applyFont="1" applyFill="1" applyBorder="1" applyAlignment="1">
      <alignment wrapText="1"/>
    </xf>
    <xf numFmtId="0" fontId="28" fillId="3" borderId="33" xfId="0" applyFont="1" applyFill="1" applyBorder="1"/>
    <xf numFmtId="0" fontId="21" fillId="0" borderId="14" xfId="0" applyFont="1" applyFill="1" applyBorder="1" applyAlignment="1">
      <alignment wrapText="1"/>
    </xf>
    <xf numFmtId="43" fontId="21" fillId="0" borderId="5" xfId="1" applyFont="1" applyBorder="1" applyAlignment="1">
      <alignment wrapText="1"/>
    </xf>
    <xf numFmtId="0" fontId="21" fillId="0" borderId="12" xfId="0" applyFont="1" applyBorder="1" applyAlignment="1">
      <alignment wrapText="1"/>
    </xf>
    <xf numFmtId="43" fontId="21" fillId="0" borderId="6" xfId="1" applyFont="1" applyBorder="1" applyAlignment="1">
      <alignment wrapText="1"/>
    </xf>
    <xf numFmtId="0" fontId="28" fillId="0" borderId="17" xfId="0" applyFont="1" applyBorder="1" applyAlignment="1">
      <alignment wrapText="1"/>
    </xf>
    <xf numFmtId="164" fontId="28" fillId="0" borderId="18" xfId="0" applyNumberFormat="1" applyFont="1" applyBorder="1"/>
    <xf numFmtId="43" fontId="28" fillId="0" borderId="17" xfId="1" applyFont="1" applyBorder="1" applyAlignment="1">
      <alignment wrapText="1"/>
    </xf>
    <xf numFmtId="0" fontId="4" fillId="0" borderId="0" xfId="0" applyFont="1" applyBorder="1"/>
    <xf numFmtId="2" fontId="5" fillId="0" borderId="0" xfId="0" applyNumberFormat="1" applyFont="1" applyBorder="1" applyAlignment="1">
      <alignment horizontal="left"/>
    </xf>
    <xf numFmtId="0" fontId="0" fillId="0" borderId="0" xfId="0" applyAlignment="1"/>
    <xf numFmtId="0" fontId="0" fillId="5" borderId="20" xfId="0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165" fontId="0" fillId="0" borderId="11" xfId="0" applyNumberFormat="1" applyBorder="1" applyAlignment="1">
      <alignment horizontal="center" vertical="center"/>
    </xf>
    <xf numFmtId="0" fontId="32" fillId="6" borderId="53" xfId="0" applyFont="1" applyFill="1" applyBorder="1" applyAlignment="1">
      <alignment horizontal="center"/>
    </xf>
    <xf numFmtId="0" fontId="33" fillId="6" borderId="26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4" fillId="11" borderId="49" xfId="0" applyFont="1" applyFill="1" applyBorder="1" applyAlignment="1">
      <alignment horizontal="center" vertical="center"/>
    </xf>
    <xf numFmtId="0" fontId="34" fillId="11" borderId="50" xfId="0" applyFont="1" applyFill="1" applyBorder="1" applyAlignment="1">
      <alignment horizontal="center" vertical="center"/>
    </xf>
    <xf numFmtId="0" fontId="35" fillId="11" borderId="54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left" vertical="center"/>
    </xf>
    <xf numFmtId="0" fontId="37" fillId="0" borderId="50" xfId="0" applyFont="1" applyFill="1" applyBorder="1" applyAlignment="1">
      <alignment horizontal="left" vertical="center"/>
    </xf>
    <xf numFmtId="0" fontId="38" fillId="0" borderId="42" xfId="0" applyFont="1" applyFill="1" applyBorder="1" applyAlignment="1">
      <alignment horizontal="center" vertical="center"/>
    </xf>
    <xf numFmtId="0" fontId="37" fillId="12" borderId="33" xfId="0" applyFont="1" applyFill="1" applyBorder="1" applyAlignment="1">
      <alignment vertical="center"/>
    </xf>
    <xf numFmtId="0" fontId="39" fillId="13" borderId="36" xfId="0" applyFont="1" applyFill="1" applyBorder="1" applyAlignment="1">
      <alignment horizontal="center" vertical="center"/>
    </xf>
    <xf numFmtId="0" fontId="39" fillId="14" borderId="37" xfId="0" applyFont="1" applyFill="1" applyBorder="1" applyAlignment="1">
      <alignment horizontal="center" vertical="center"/>
    </xf>
    <xf numFmtId="0" fontId="39" fillId="15" borderId="10" xfId="0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13" borderId="37" xfId="0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0" fontId="37" fillId="12" borderId="5" xfId="0" applyFont="1" applyFill="1" applyBorder="1" applyAlignment="1">
      <alignment vertical="center"/>
    </xf>
    <xf numFmtId="0" fontId="36" fillId="0" borderId="58" xfId="0" applyFont="1" applyBorder="1" applyAlignment="1">
      <alignment horizontal="center" vertical="center"/>
    </xf>
    <xf numFmtId="0" fontId="33" fillId="0" borderId="28" xfId="0" applyFont="1" applyFill="1" applyBorder="1" applyAlignment="1">
      <alignment vertical="center"/>
    </xf>
    <xf numFmtId="0" fontId="37" fillId="0" borderId="10" xfId="0" applyFont="1" applyFill="1" applyBorder="1" applyAlignment="1">
      <alignment vertical="center"/>
    </xf>
    <xf numFmtId="0" fontId="39" fillId="14" borderId="9" xfId="0" applyFont="1" applyFill="1" applyBorder="1" applyAlignment="1">
      <alignment horizontal="center" vertical="center"/>
    </xf>
    <xf numFmtId="0" fontId="39" fillId="14" borderId="10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15" borderId="5" xfId="0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vertical="center"/>
    </xf>
    <xf numFmtId="0" fontId="39" fillId="15" borderId="9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3" fillId="0" borderId="59" xfId="0" applyFont="1" applyFill="1" applyBorder="1" applyAlignment="1">
      <alignment vertical="center"/>
    </xf>
    <xf numFmtId="0" fontId="37" fillId="0" borderId="20" xfId="0" applyFont="1" applyFill="1" applyBorder="1" applyAlignment="1">
      <alignment vertical="center"/>
    </xf>
    <xf numFmtId="0" fontId="38" fillId="0" borderId="60" xfId="0" applyFont="1" applyFill="1" applyBorder="1" applyAlignment="1">
      <alignment horizontal="center" vertical="center"/>
    </xf>
    <xf numFmtId="0" fontId="37" fillId="12" borderId="21" xfId="0" applyFont="1" applyFill="1" applyBorder="1" applyAlignment="1">
      <alignment vertical="center"/>
    </xf>
    <xf numFmtId="0" fontId="39" fillId="0" borderId="5" xfId="0" applyFont="1" applyFill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3" fillId="0" borderId="29" xfId="0" applyFont="1" applyFill="1" applyBorder="1" applyAlignment="1">
      <alignment vertical="center"/>
    </xf>
    <xf numFmtId="0" fontId="37" fillId="0" borderId="12" xfId="0" applyFont="1" applyFill="1" applyBorder="1" applyAlignment="1">
      <alignment vertical="center"/>
    </xf>
    <xf numFmtId="0" fontId="38" fillId="0" borderId="32" xfId="0" applyFont="1" applyFill="1" applyBorder="1" applyAlignment="1">
      <alignment horizontal="center" vertical="center"/>
    </xf>
    <xf numFmtId="0" fontId="37" fillId="12" borderId="6" xfId="0" applyFont="1" applyFill="1" applyBorder="1" applyAlignment="1">
      <alignment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41" fillId="0" borderId="0" xfId="0" applyFont="1"/>
    <xf numFmtId="0" fontId="42" fillId="16" borderId="50" xfId="0" applyFont="1" applyFill="1" applyBorder="1" applyAlignment="1">
      <alignment horizontal="center" vertical="center"/>
    </xf>
    <xf numFmtId="0" fontId="42" fillId="0" borderId="35" xfId="0" applyFont="1" applyFill="1" applyBorder="1" applyAlignment="1">
      <alignment horizontal="center" vertical="center"/>
    </xf>
    <xf numFmtId="0" fontId="39" fillId="13" borderId="53" xfId="0" applyFont="1" applyFill="1" applyBorder="1" applyAlignment="1">
      <alignment horizontal="center"/>
    </xf>
    <xf numFmtId="0" fontId="39" fillId="15" borderId="53" xfId="0" applyFont="1" applyFill="1" applyBorder="1" applyAlignment="1">
      <alignment horizontal="center"/>
    </xf>
    <xf numFmtId="0" fontId="39" fillId="14" borderId="53" xfId="0" applyFont="1" applyFill="1" applyBorder="1" applyAlignment="1">
      <alignment horizontal="center"/>
    </xf>
    <xf numFmtId="0" fontId="39" fillId="0" borderId="53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41" fillId="0" borderId="0" xfId="0" applyFont="1" applyBorder="1"/>
    <xf numFmtId="0" fontId="1" fillId="0" borderId="10" xfId="0" quotePrefix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10" xfId="0" quotePrefix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10" xfId="0" quotePrefix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3" fillId="16" borderId="58" xfId="0" applyFont="1" applyFill="1" applyBorder="1" applyAlignment="1">
      <alignment horizontal="center" vertical="center"/>
    </xf>
    <xf numFmtId="0" fontId="43" fillId="16" borderId="44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vertical="center"/>
    </xf>
    <xf numFmtId="165" fontId="44" fillId="0" borderId="35" xfId="0" applyNumberFormat="1" applyFont="1" applyBorder="1" applyAlignment="1">
      <alignment horizontal="left" vertical="top"/>
    </xf>
    <xf numFmtId="165" fontId="44" fillId="0" borderId="0" xfId="0" applyNumberFormat="1" applyFont="1" applyBorder="1" applyAlignment="1">
      <alignment horizontal="left" vertical="top"/>
    </xf>
    <xf numFmtId="0" fontId="49" fillId="12" borderId="18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Border="1"/>
    <xf numFmtId="0" fontId="3" fillId="0" borderId="9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0" applyBorder="1"/>
    <xf numFmtId="0" fontId="3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6" xfId="0" applyBorder="1"/>
    <xf numFmtId="0" fontId="3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0" fillId="17" borderId="31" xfId="0" applyFont="1" applyFill="1" applyBorder="1" applyAlignment="1"/>
    <xf numFmtId="0" fontId="50" fillId="4" borderId="10" xfId="0" applyFont="1" applyFill="1" applyBorder="1" applyAlignment="1"/>
    <xf numFmtId="10" fontId="50" fillId="4" borderId="10" xfId="2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/>
    <xf numFmtId="0" fontId="3" fillId="17" borderId="58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3" fillId="17" borderId="58" xfId="0" applyFont="1" applyFill="1" applyBorder="1" applyAlignment="1">
      <alignment horizontal="center" textRotation="90" wrapText="1"/>
    </xf>
    <xf numFmtId="0" fontId="0" fillId="0" borderId="37" xfId="0" applyBorder="1" applyAlignment="1">
      <alignment wrapText="1"/>
    </xf>
    <xf numFmtId="0" fontId="5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3" fillId="0" borderId="10" xfId="0" applyFont="1" applyBorder="1"/>
    <xf numFmtId="0" fontId="3" fillId="17" borderId="64" xfId="0" applyFont="1" applyFill="1" applyBorder="1" applyAlignment="1">
      <alignment horizontal="center"/>
    </xf>
    <xf numFmtId="0" fontId="3" fillId="17" borderId="65" xfId="0" applyFont="1" applyFill="1" applyBorder="1" applyAlignment="1">
      <alignment horizontal="center"/>
    </xf>
    <xf numFmtId="0" fontId="3" fillId="17" borderId="25" xfId="0" applyFont="1" applyFill="1" applyBorder="1" applyAlignment="1">
      <alignment horizontal="center"/>
    </xf>
    <xf numFmtId="0" fontId="0" fillId="4" borderId="37" xfId="0" applyFill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0" fillId="4" borderId="43" xfId="0" applyFill="1" applyBorder="1" applyAlignment="1">
      <alignment vertical="center" wrapText="1"/>
    </xf>
    <xf numFmtId="0" fontId="0" fillId="4" borderId="28" xfId="0" applyFill="1" applyBorder="1" applyAlignment="1">
      <alignment vertical="center" wrapText="1"/>
    </xf>
    <xf numFmtId="0" fontId="3" fillId="17" borderId="55" xfId="0" applyFont="1" applyFill="1" applyBorder="1" applyAlignment="1">
      <alignment horizontal="center" vertical="center" textRotation="90" wrapText="1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 wrapText="1"/>
      <protection locked="0"/>
    </xf>
    <xf numFmtId="49" fontId="12" fillId="2" borderId="23" xfId="0" applyNumberFormat="1" applyFont="1" applyFill="1" applyBorder="1" applyAlignment="1" applyProtection="1">
      <alignment horizontal="center" vertical="center" wrapText="1"/>
    </xf>
    <xf numFmtId="49" fontId="12" fillId="2" borderId="2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 wrapText="1"/>
      <protection locked="0"/>
    </xf>
    <xf numFmtId="0" fontId="15" fillId="8" borderId="35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21" fillId="3" borderId="40" xfId="0" applyFont="1" applyFill="1" applyBorder="1" applyAlignment="1">
      <alignment horizontal="center"/>
    </xf>
    <xf numFmtId="0" fontId="21" fillId="3" borderId="41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center"/>
    </xf>
    <xf numFmtId="0" fontId="28" fillId="2" borderId="9" xfId="0" applyFont="1" applyFill="1" applyBorder="1" applyAlignment="1" applyProtection="1">
      <alignment horizontal="left"/>
    </xf>
    <xf numFmtId="0" fontId="28" fillId="2" borderId="10" xfId="0" applyFont="1" applyFill="1" applyBorder="1" applyAlignment="1" applyProtection="1">
      <alignment horizontal="left"/>
    </xf>
    <xf numFmtId="43" fontId="28" fillId="0" borderId="10" xfId="1" applyFont="1" applyBorder="1" applyAlignment="1">
      <alignment horizontal="center" wrapText="1"/>
    </xf>
    <xf numFmtId="43" fontId="28" fillId="0" borderId="5" xfId="1" applyFont="1" applyBorder="1" applyAlignment="1">
      <alignment horizontal="center" wrapText="1"/>
    </xf>
    <xf numFmtId="0" fontId="28" fillId="3" borderId="38" xfId="0" applyFont="1" applyFill="1" applyBorder="1" applyAlignment="1">
      <alignment horizontal="center"/>
    </xf>
    <xf numFmtId="0" fontId="28" fillId="3" borderId="39" xfId="0" applyFont="1" applyFill="1" applyBorder="1" applyAlignment="1">
      <alignment horizontal="center"/>
    </xf>
    <xf numFmtId="0" fontId="28" fillId="3" borderId="43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left"/>
    </xf>
    <xf numFmtId="0" fontId="21" fillId="0" borderId="41" xfId="0" applyFont="1" applyFill="1" applyBorder="1" applyAlignment="1">
      <alignment horizontal="left"/>
    </xf>
    <xf numFmtId="0" fontId="21" fillId="0" borderId="28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right" wrapText="1"/>
    </xf>
    <xf numFmtId="0" fontId="21" fillId="0" borderId="44" xfId="0" applyFont="1" applyFill="1" applyBorder="1" applyAlignment="1">
      <alignment horizontal="right" wrapText="1"/>
    </xf>
    <xf numFmtId="0" fontId="21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0" xfId="0" applyFont="1" applyBorder="1" applyAlignment="1">
      <alignment horizontal="right" wrapText="1"/>
    </xf>
    <xf numFmtId="0" fontId="21" fillId="0" borderId="5" xfId="0" applyFont="1" applyBorder="1" applyAlignment="1">
      <alignment horizontal="right" wrapText="1"/>
    </xf>
    <xf numFmtId="0" fontId="21" fillId="2" borderId="9" xfId="0" applyFont="1" applyFill="1" applyBorder="1" applyAlignment="1" applyProtection="1">
      <alignment horizontal="left"/>
    </xf>
    <xf numFmtId="0" fontId="21" fillId="2" borderId="10" xfId="0" applyFont="1" applyFill="1" applyBorder="1" applyAlignment="1" applyProtection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26" xfId="0" applyFont="1" applyBorder="1" applyAlignment="1">
      <alignment horizontal="left"/>
    </xf>
    <xf numFmtId="0" fontId="21" fillId="0" borderId="40" xfId="0" applyFont="1" applyBorder="1" applyAlignment="1">
      <alignment horizontal="left"/>
    </xf>
    <xf numFmtId="0" fontId="21" fillId="0" borderId="41" xfId="0" applyFont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8" fillId="3" borderId="36" xfId="0" applyFont="1" applyFill="1" applyBorder="1" applyAlignment="1">
      <alignment horizontal="left"/>
    </xf>
    <xf numFmtId="0" fontId="28" fillId="3" borderId="37" xfId="0" applyFont="1" applyFill="1" applyBorder="1" applyAlignment="1">
      <alignment horizontal="left"/>
    </xf>
    <xf numFmtId="0" fontId="21" fillId="0" borderId="45" xfId="0" applyFont="1" applyBorder="1" applyAlignment="1">
      <alignment horizontal="left"/>
    </xf>
    <xf numFmtId="0" fontId="21" fillId="0" borderId="46" xfId="0" applyFont="1" applyBorder="1" applyAlignment="1">
      <alignment horizontal="left"/>
    </xf>
    <xf numFmtId="0" fontId="21" fillId="0" borderId="29" xfId="0" applyFont="1" applyBorder="1" applyAlignment="1">
      <alignment horizontal="left"/>
    </xf>
    <xf numFmtId="0" fontId="21" fillId="2" borderId="11" xfId="0" applyFont="1" applyFill="1" applyBorder="1" applyAlignment="1" applyProtection="1">
      <alignment horizontal="left"/>
    </xf>
    <xf numFmtId="0" fontId="21" fillId="2" borderId="12" xfId="0" applyFont="1" applyFill="1" applyBorder="1" applyAlignment="1" applyProtection="1">
      <alignment horizontal="left"/>
    </xf>
    <xf numFmtId="43" fontId="21" fillId="0" borderId="31" xfId="1" applyFont="1" applyFill="1" applyBorder="1" applyAlignment="1">
      <alignment horizontal="center" wrapText="1"/>
    </xf>
    <xf numFmtId="43" fontId="21" fillId="0" borderId="44" xfId="1" applyFont="1" applyFill="1" applyBorder="1" applyAlignment="1">
      <alignment horizontal="center" wrapText="1"/>
    </xf>
    <xf numFmtId="0" fontId="21" fillId="3" borderId="9" xfId="0" applyFont="1" applyFill="1" applyBorder="1" applyAlignment="1" applyProtection="1">
      <alignment horizontal="left"/>
    </xf>
    <xf numFmtId="0" fontId="21" fillId="3" borderId="10" xfId="0" applyFont="1" applyFill="1" applyBorder="1" applyAlignment="1" applyProtection="1">
      <alignment horizontal="left"/>
    </xf>
    <xf numFmtId="0" fontId="27" fillId="2" borderId="2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20" xfId="0" applyFill="1" applyBorder="1" applyAlignment="1">
      <alignment horizontal="center" vertical="center"/>
    </xf>
    <xf numFmtId="0" fontId="13" fillId="7" borderId="7" xfId="0" applyFont="1" applyFill="1" applyBorder="1" applyAlignment="1" applyProtection="1">
      <alignment horizontal="center" vertical="center"/>
      <protection locked="0"/>
    </xf>
    <xf numFmtId="0" fontId="13" fillId="7" borderId="8" xfId="0" applyFont="1" applyFill="1" applyBorder="1" applyAlignment="1" applyProtection="1">
      <alignment horizontal="center" vertical="center"/>
      <protection locked="0"/>
    </xf>
    <xf numFmtId="0" fontId="13" fillId="7" borderId="25" xfId="0" applyFont="1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4" fillId="8" borderId="49" xfId="0" applyFont="1" applyFill="1" applyBorder="1" applyAlignment="1">
      <alignment horizontal="center" vertical="center"/>
    </xf>
    <xf numFmtId="0" fontId="14" fillId="8" borderId="47" xfId="0" applyFont="1" applyFill="1" applyBorder="1" applyAlignment="1">
      <alignment horizontal="center" vertical="center"/>
    </xf>
    <xf numFmtId="0" fontId="14" fillId="8" borderId="50" xfId="0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  <xf numFmtId="17" fontId="14" fillId="8" borderId="22" xfId="0" applyNumberFormat="1" applyFont="1" applyFill="1" applyBorder="1" applyAlignment="1">
      <alignment horizontal="center" vertical="center"/>
    </xf>
    <xf numFmtId="17" fontId="14" fillId="8" borderId="3" xfId="0" applyNumberFormat="1" applyFont="1" applyFill="1" applyBorder="1" applyAlignment="1">
      <alignment horizontal="center" vertical="center"/>
    </xf>
    <xf numFmtId="17" fontId="14" fillId="8" borderId="26" xfId="0" applyNumberFormat="1" applyFont="1" applyFill="1" applyBorder="1" applyAlignment="1">
      <alignment horizontal="center" vertical="center"/>
    </xf>
    <xf numFmtId="0" fontId="14" fillId="8" borderId="51" xfId="0" applyNumberFormat="1" applyFont="1" applyFill="1" applyBorder="1" applyAlignment="1">
      <alignment horizontal="center" vertical="center"/>
    </xf>
    <xf numFmtId="0" fontId="14" fillId="8" borderId="8" xfId="0" applyNumberFormat="1" applyFont="1" applyFill="1" applyBorder="1" applyAlignment="1">
      <alignment horizontal="center" vertical="center"/>
    </xf>
    <xf numFmtId="0" fontId="14" fillId="8" borderId="25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0" fontId="15" fillId="8" borderId="1" xfId="0" applyFont="1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0" fillId="0" borderId="1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4" fillId="12" borderId="16" xfId="0" applyNumberFormat="1" applyFont="1" applyFill="1" applyBorder="1" applyAlignment="1">
      <alignment horizontal="center" vertical="center"/>
    </xf>
    <xf numFmtId="0" fontId="4" fillId="12" borderId="17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0" fillId="10" borderId="5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3" fillId="0" borderId="19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7" fillId="0" borderId="20" xfId="0" applyFont="1" applyFill="1" applyBorder="1" applyAlignment="1">
      <alignment horizontal="left" vertical="center"/>
    </xf>
    <xf numFmtId="0" fontId="37" fillId="0" borderId="14" xfId="0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center" vertical="center"/>
    </xf>
    <xf numFmtId="0" fontId="39" fillId="15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9" fillId="13" borderId="5" xfId="0" applyFont="1" applyFill="1" applyBorder="1" applyAlignment="1">
      <alignment horizontal="center" vertical="center"/>
    </xf>
    <xf numFmtId="0" fontId="36" fillId="0" borderId="56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7" fillId="12" borderId="21" xfId="0" applyFont="1" applyFill="1" applyBorder="1" applyAlignment="1">
      <alignment horizontal="left" vertical="center"/>
    </xf>
    <xf numFmtId="0" fontId="37" fillId="12" borderId="15" xfId="0" applyFont="1" applyFill="1" applyBorder="1" applyAlignment="1">
      <alignment horizontal="left" vertical="center"/>
    </xf>
    <xf numFmtId="0" fontId="39" fillId="14" borderId="19" xfId="0" applyFont="1" applyFill="1" applyBorder="1" applyAlignment="1">
      <alignment horizontal="center" vertical="center"/>
    </xf>
    <xf numFmtId="0" fontId="39" fillId="14" borderId="13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28" xfId="0" applyBorder="1" applyAlignment="1">
      <alignment horizontal="left"/>
    </xf>
    <xf numFmtId="0" fontId="39" fillId="0" borderId="2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2" fillId="16" borderId="16" xfId="0" applyFont="1" applyFill="1" applyBorder="1" applyAlignment="1">
      <alignment horizontal="center"/>
    </xf>
    <xf numFmtId="0" fontId="42" fillId="16" borderId="17" xfId="0" applyFont="1" applyFill="1" applyBorder="1" applyAlignment="1">
      <alignment horizontal="center"/>
    </xf>
    <xf numFmtId="0" fontId="39" fillId="14" borderId="20" xfId="0" applyFont="1" applyFill="1" applyBorder="1" applyAlignment="1">
      <alignment horizontal="center" vertical="center"/>
    </xf>
    <xf numFmtId="0" fontId="39" fillId="14" borderId="14" xfId="0" applyFont="1" applyFill="1" applyBorder="1" applyAlignment="1">
      <alignment horizontal="center" vertical="center"/>
    </xf>
    <xf numFmtId="0" fontId="39" fillId="13" borderId="20" xfId="0" applyFont="1" applyFill="1" applyBorder="1" applyAlignment="1">
      <alignment horizontal="center" vertical="center"/>
    </xf>
    <xf numFmtId="0" fontId="39" fillId="13" borderId="14" xfId="0" applyFont="1" applyFill="1" applyBorder="1" applyAlignment="1">
      <alignment horizontal="center" vertical="center"/>
    </xf>
    <xf numFmtId="0" fontId="30" fillId="10" borderId="38" xfId="0" applyFont="1" applyFill="1" applyBorder="1" applyAlignment="1">
      <alignment horizontal="center" vertical="center"/>
    </xf>
    <xf numFmtId="0" fontId="30" fillId="10" borderId="39" xfId="0" applyFont="1" applyFill="1" applyBorder="1" applyAlignment="1">
      <alignment horizontal="center" vertical="center"/>
    </xf>
    <xf numFmtId="0" fontId="30" fillId="10" borderId="62" xfId="0" applyFont="1" applyFill="1" applyBorder="1" applyAlignment="1">
      <alignment horizontal="center" vertical="center"/>
    </xf>
    <xf numFmtId="0" fontId="50" fillId="17" borderId="31" xfId="0" applyFont="1" applyFill="1" applyBorder="1" applyAlignment="1">
      <alignment horizontal="center"/>
    </xf>
    <xf numFmtId="0" fontId="50" fillId="17" borderId="28" xfId="0" applyFont="1" applyFill="1" applyBorder="1" applyAlignment="1">
      <alignment horizontal="center"/>
    </xf>
    <xf numFmtId="0" fontId="50" fillId="17" borderId="32" xfId="0" applyFont="1" applyFill="1" applyBorder="1" applyAlignment="1">
      <alignment horizontal="center"/>
    </xf>
    <xf numFmtId="0" fontId="50" fillId="17" borderId="29" xfId="0" applyFont="1" applyFill="1" applyBorder="1" applyAlignment="1">
      <alignment horizontal="center"/>
    </xf>
    <xf numFmtId="0" fontId="3" fillId="17" borderId="7" xfId="0" applyFont="1" applyFill="1" applyBorder="1" applyAlignment="1">
      <alignment horizontal="center"/>
    </xf>
    <xf numFmtId="0" fontId="3" fillId="17" borderId="25" xfId="0" applyFont="1" applyFill="1" applyBorder="1" applyAlignment="1">
      <alignment horizontal="center"/>
    </xf>
    <xf numFmtId="0" fontId="50" fillId="0" borderId="7" xfId="0" applyFont="1" applyBorder="1" applyAlignment="1">
      <alignment horizontal="center" wrapText="1"/>
    </xf>
    <xf numFmtId="0" fontId="50" fillId="0" borderId="8" xfId="0" applyFont="1" applyBorder="1" applyAlignment="1">
      <alignment horizontal="center" wrapText="1"/>
    </xf>
    <xf numFmtId="0" fontId="50" fillId="0" borderId="35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63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19" fillId="0" borderId="31" xfId="0" applyNumberFormat="1" applyFont="1" applyFill="1" applyBorder="1" applyAlignment="1">
      <alignment horizontal="center"/>
    </xf>
    <xf numFmtId="14" fontId="19" fillId="0" borderId="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15" fillId="8" borderId="36" xfId="0" applyFont="1" applyFill="1" applyBorder="1" applyAlignment="1">
      <alignment horizontal="center"/>
    </xf>
    <xf numFmtId="0" fontId="15" fillId="8" borderId="37" xfId="0" applyFont="1" applyFill="1" applyBorder="1" applyAlignment="1">
      <alignment horizontal="center"/>
    </xf>
    <xf numFmtId="0" fontId="15" fillId="8" borderId="42" xfId="0" applyFont="1" applyFill="1" applyBorder="1" applyAlignment="1">
      <alignment horizontal="center"/>
    </xf>
    <xf numFmtId="0" fontId="15" fillId="8" borderId="33" xfId="0" applyFont="1" applyFill="1" applyBorder="1" applyAlignment="1">
      <alignment horizontal="center"/>
    </xf>
  </cellXfs>
  <cellStyles count="7">
    <cellStyle name="Hiperlink" xfId="3" builtinId="8" hidden="1"/>
    <cellStyle name="Hiperlink" xfId="5" builtinId="8" hidden="1"/>
    <cellStyle name="Hiperlink Visitado" xfId="4" builtinId="9" hidden="1"/>
    <cellStyle name="Hiperlink Visitado" xfId="6" builtinId="9" hidden="1"/>
    <cellStyle name="Normal" xfId="0" builtinId="0"/>
    <cellStyle name="Porcentagem" xfId="2" builtinId="5"/>
    <cellStyle name="Vírgula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80"/>
      <color rgb="FF000092"/>
      <color rgb="FF0000CC"/>
      <color rgb="FF000099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tos/BHM011.1/trunk/Gerenciamento/Requisitos/BHM011.1.PLA.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~1/AppData/Local/Temp/BHM011.1.PLA.AL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quisitos funcionais"/>
      <sheetName val="Estimativa de mudança"/>
      <sheetName val="Requisitos não funcionais"/>
      <sheetName val="Fatores de Ajuste"/>
      <sheetName val="Dados Históricos"/>
      <sheetName val="Config"/>
    </sheetNames>
    <sheetDataSet>
      <sheetData sheetId="0"/>
      <sheetData sheetId="1"/>
      <sheetData sheetId="2"/>
      <sheetData sheetId="3"/>
      <sheetData sheetId="4"/>
      <sheetData sheetId="5">
        <row r="32">
          <cell r="F32">
            <v>0.10000705268354609</v>
          </cell>
          <cell r="G32">
            <v>0.15001057902531911</v>
          </cell>
          <cell r="H32">
            <v>0.10000705268354609</v>
          </cell>
          <cell r="I32">
            <v>0.11996614711897877</v>
          </cell>
          <cell r="J32">
            <v>0.19994357853163128</v>
          </cell>
          <cell r="K32">
            <v>3.5263417730446431E-2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ALOCAÇÃO MENSAL"/>
      <sheetName val="PLANOS DE AÇÃO"/>
      <sheetName val="Confi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I11" sqref="I11:I12"/>
    </sheetView>
  </sheetViews>
  <sheetFormatPr defaultColWidth="8.85546875" defaultRowHeight="15"/>
  <cols>
    <col min="4" max="4" width="10.140625" bestFit="1" customWidth="1"/>
  </cols>
  <sheetData>
    <row r="1" spans="1:11" ht="34.5" customHeight="1">
      <c r="A1" s="19"/>
      <c r="B1" s="231" t="s">
        <v>9</v>
      </c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5.75" thickBot="1">
      <c r="A2" s="19"/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ht="15.75" thickTop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.75">
      <c r="A4" s="19"/>
      <c r="B4" s="233" t="s">
        <v>6</v>
      </c>
      <c r="C4" s="233"/>
      <c r="D4" s="234" t="s">
        <v>237</v>
      </c>
      <c r="E4" s="234"/>
      <c r="F4" s="234"/>
      <c r="G4" s="234"/>
      <c r="H4" s="234"/>
      <c r="I4" s="234"/>
      <c r="J4" s="20"/>
      <c r="K4" s="19"/>
    </row>
    <row r="5" spans="1:11">
      <c r="B5" s="227" t="s">
        <v>7</v>
      </c>
      <c r="C5" s="227"/>
      <c r="D5" s="228" t="s">
        <v>238</v>
      </c>
      <c r="E5" s="228"/>
      <c r="F5" s="228"/>
      <c r="G5" s="228"/>
      <c r="H5" s="228"/>
      <c r="I5" s="228"/>
      <c r="J5" s="226"/>
      <c r="K5" s="19"/>
    </row>
    <row r="6" spans="1:11">
      <c r="A6" s="16"/>
      <c r="B6" s="229" t="s">
        <v>8</v>
      </c>
      <c r="C6" s="229"/>
      <c r="D6" s="38" t="s">
        <v>239</v>
      </c>
      <c r="E6" s="22"/>
      <c r="F6" s="227" t="s">
        <v>235</v>
      </c>
      <c r="G6" s="227"/>
      <c r="H6" s="21" t="s">
        <v>240</v>
      </c>
      <c r="I6" s="22"/>
      <c r="J6" s="22"/>
      <c r="K6" s="19"/>
    </row>
    <row r="7" spans="1:11">
      <c r="A7" s="16"/>
      <c r="B7" s="23"/>
      <c r="C7" s="230" t="s">
        <v>236</v>
      </c>
      <c r="D7" s="230"/>
      <c r="E7" s="230"/>
      <c r="F7" s="230"/>
      <c r="G7" s="230"/>
      <c r="H7" s="230"/>
      <c r="I7" s="230"/>
      <c r="J7" s="230"/>
      <c r="K7" s="230"/>
    </row>
    <row r="8" spans="1:1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>
      <c r="B9" s="18">
        <v>1</v>
      </c>
      <c r="C9" s="16"/>
      <c r="D9" s="16"/>
      <c r="E9" s="16"/>
      <c r="F9" s="16"/>
      <c r="G9" s="16"/>
      <c r="H9" s="16"/>
      <c r="I9" s="16"/>
      <c r="J9" s="16"/>
      <c r="K9" s="16"/>
    </row>
    <row r="10" spans="1:11">
      <c r="B10" s="18">
        <v>2</v>
      </c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B11" s="18">
        <v>3</v>
      </c>
      <c r="C11" s="16"/>
      <c r="D11" s="16"/>
      <c r="E11" s="16"/>
      <c r="F11" s="16"/>
      <c r="G11" s="16"/>
      <c r="H11" s="16"/>
      <c r="I11" s="16"/>
      <c r="J11" s="16"/>
      <c r="K11" s="16"/>
    </row>
  </sheetData>
  <mergeCells count="8">
    <mergeCell ref="B1:K2"/>
    <mergeCell ref="B4:C4"/>
    <mergeCell ref="D4:I4"/>
    <mergeCell ref="B5:C5"/>
    <mergeCell ref="D5:I5"/>
    <mergeCell ref="B6:C6"/>
    <mergeCell ref="F6:G6"/>
    <mergeCell ref="C7:K7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workbookViewId="0">
      <selection activeCell="K10" sqref="K10"/>
    </sheetView>
  </sheetViews>
  <sheetFormatPr defaultColWidth="8.85546875" defaultRowHeight="15"/>
  <cols>
    <col min="1" max="1" width="13.42578125" bestFit="1" customWidth="1"/>
    <col min="2" max="2" width="8.140625" bestFit="1" customWidth="1"/>
    <col min="4" max="4" width="22" bestFit="1" customWidth="1"/>
    <col min="5" max="5" width="11.7109375" customWidth="1"/>
    <col min="6" max="6" width="12.42578125" customWidth="1"/>
    <col min="7" max="7" width="8.85546875" style="16"/>
  </cols>
  <sheetData>
    <row r="1" spans="1:11">
      <c r="A1" s="360" t="s">
        <v>29</v>
      </c>
      <c r="B1" s="360"/>
      <c r="D1" s="360" t="s">
        <v>30</v>
      </c>
      <c r="E1" s="360"/>
      <c r="F1" s="360"/>
      <c r="H1" t="s">
        <v>117</v>
      </c>
      <c r="K1" s="18" t="s">
        <v>204</v>
      </c>
    </row>
    <row r="2" spans="1:11">
      <c r="A2" t="s">
        <v>18</v>
      </c>
      <c r="B2" t="s">
        <v>19</v>
      </c>
      <c r="D2" t="s">
        <v>31</v>
      </c>
      <c r="E2" s="16" t="s">
        <v>32</v>
      </c>
      <c r="F2" s="16" t="s">
        <v>33</v>
      </c>
      <c r="H2" s="117" t="s">
        <v>55</v>
      </c>
      <c r="I2" s="117"/>
      <c r="K2" s="16" t="s">
        <v>212</v>
      </c>
    </row>
    <row r="3" spans="1:11">
      <c r="A3" t="s">
        <v>17</v>
      </c>
      <c r="B3" t="s">
        <v>14</v>
      </c>
      <c r="D3" t="s">
        <v>47</v>
      </c>
      <c r="E3" s="16" t="s">
        <v>38</v>
      </c>
      <c r="F3" s="16" t="s">
        <v>35</v>
      </c>
      <c r="H3">
        <v>1</v>
      </c>
      <c r="K3" s="16" t="s">
        <v>226</v>
      </c>
    </row>
    <row r="4" spans="1:11">
      <c r="A4" t="s">
        <v>20</v>
      </c>
      <c r="B4" t="s">
        <v>15</v>
      </c>
      <c r="D4" t="s">
        <v>44</v>
      </c>
      <c r="E4" s="16" t="s">
        <v>37</v>
      </c>
      <c r="F4" s="16" t="s">
        <v>20</v>
      </c>
      <c r="H4">
        <v>2</v>
      </c>
      <c r="K4" s="16" t="s">
        <v>227</v>
      </c>
    </row>
    <row r="5" spans="1:11">
      <c r="A5" t="s">
        <v>21</v>
      </c>
      <c r="B5" t="s">
        <v>16</v>
      </c>
      <c r="D5" t="s">
        <v>39</v>
      </c>
      <c r="E5" s="16" t="s">
        <v>36</v>
      </c>
      <c r="F5" s="16" t="s">
        <v>34</v>
      </c>
      <c r="H5">
        <v>3</v>
      </c>
      <c r="K5" s="16"/>
    </row>
    <row r="6" spans="1:11">
      <c r="D6" t="s">
        <v>43</v>
      </c>
      <c r="H6">
        <v>4</v>
      </c>
    </row>
    <row r="7" spans="1:11">
      <c r="D7" t="s">
        <v>42</v>
      </c>
      <c r="H7">
        <v>5</v>
      </c>
    </row>
    <row r="8" spans="1:11">
      <c r="D8" t="s">
        <v>40</v>
      </c>
    </row>
    <row r="9" spans="1:11">
      <c r="D9" t="s">
        <v>41</v>
      </c>
    </row>
    <row r="10" spans="1:11">
      <c r="D10" t="s">
        <v>45</v>
      </c>
    </row>
    <row r="11" spans="1:11">
      <c r="D11" t="s">
        <v>116</v>
      </c>
    </row>
  </sheetData>
  <sortState ref="F3:G5">
    <sortCondition ref="F3"/>
  </sortState>
  <mergeCells count="2">
    <mergeCell ref="A1:B1"/>
    <mergeCell ref="D1:F1"/>
  </mergeCells>
  <pageMargins left="0.511811024" right="0.511811024" top="0.78740157499999996" bottom="0.78740157499999996" header="0.31496062000000002" footer="0.3149606200000000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B54" sqref="B54"/>
    </sheetView>
  </sheetViews>
  <sheetFormatPr defaultColWidth="8.85546875" defaultRowHeight="15"/>
  <cols>
    <col min="1" max="1" width="13.42578125" style="16" bestFit="1" customWidth="1"/>
    <col min="2" max="2" width="22.140625" bestFit="1" customWidth="1"/>
    <col min="3" max="3" width="12.7109375" customWidth="1"/>
    <col min="4" max="4" width="37.7109375" style="16" hidden="1" customWidth="1"/>
  </cols>
  <sheetData>
    <row r="1" spans="1:5" ht="18.75">
      <c r="A1" s="366" t="s">
        <v>50</v>
      </c>
      <c r="B1" s="367"/>
      <c r="C1" s="367"/>
      <c r="D1" s="368"/>
      <c r="E1" s="369"/>
    </row>
    <row r="2" spans="1:5" s="16" customFormat="1" ht="18.75">
      <c r="A2" s="364" t="s">
        <v>51</v>
      </c>
      <c r="B2" s="365"/>
      <c r="C2" s="361">
        <v>40909</v>
      </c>
      <c r="D2" s="362"/>
      <c r="E2" s="363"/>
    </row>
    <row r="3" spans="1:5">
      <c r="A3" s="58" t="s">
        <v>27</v>
      </c>
      <c r="B3" s="59" t="s">
        <v>26</v>
      </c>
      <c r="C3" s="64" t="s">
        <v>28</v>
      </c>
      <c r="D3" s="64" t="s">
        <v>84</v>
      </c>
      <c r="E3" s="60" t="s">
        <v>49</v>
      </c>
    </row>
    <row r="4" spans="1:5">
      <c r="A4" s="61" t="s">
        <v>37</v>
      </c>
      <c r="B4" s="62" t="s">
        <v>47</v>
      </c>
      <c r="C4" s="62" t="s">
        <v>35</v>
      </c>
      <c r="D4" s="62" t="str">
        <f t="shared" ref="D4:D45" si="0">CONCATENATE(A4,B4,C4)</f>
        <v>MobileAção em formulárioComplexa</v>
      </c>
      <c r="E4" s="63">
        <v>5</v>
      </c>
    </row>
    <row r="5" spans="1:5">
      <c r="A5" s="61" t="s">
        <v>37</v>
      </c>
      <c r="B5" s="62" t="s">
        <v>47</v>
      </c>
      <c r="C5" s="62" t="s">
        <v>20</v>
      </c>
      <c r="D5" s="62" t="str">
        <f t="shared" si="0"/>
        <v>MobileAção em formulárioMédia</v>
      </c>
      <c r="E5" s="63">
        <v>3</v>
      </c>
    </row>
    <row r="6" spans="1:5">
      <c r="A6" s="61" t="s">
        <v>37</v>
      </c>
      <c r="B6" s="62" t="s">
        <v>47</v>
      </c>
      <c r="C6" s="62" t="s">
        <v>34</v>
      </c>
      <c r="D6" s="62" t="str">
        <f t="shared" si="0"/>
        <v>MobileAção em formulárioSimples</v>
      </c>
      <c r="E6" s="63">
        <v>1</v>
      </c>
    </row>
    <row r="7" spans="1:5">
      <c r="A7" s="61" t="s">
        <v>37</v>
      </c>
      <c r="B7" s="62" t="s">
        <v>39</v>
      </c>
      <c r="C7" s="62" t="s">
        <v>35</v>
      </c>
      <c r="D7" s="62" t="str">
        <f t="shared" si="0"/>
        <v>MobileCadastroComplexa</v>
      </c>
      <c r="E7" s="63">
        <v>5</v>
      </c>
    </row>
    <row r="8" spans="1:5">
      <c r="A8" s="61" t="s">
        <v>37</v>
      </c>
      <c r="B8" s="62" t="s">
        <v>39</v>
      </c>
      <c r="C8" s="62" t="s">
        <v>20</v>
      </c>
      <c r="D8" s="62" t="str">
        <f t="shared" si="0"/>
        <v>MobileCadastroMédia</v>
      </c>
      <c r="E8" s="63">
        <v>3</v>
      </c>
    </row>
    <row r="9" spans="1:5">
      <c r="A9" s="61" t="s">
        <v>37</v>
      </c>
      <c r="B9" s="62" t="s">
        <v>39</v>
      </c>
      <c r="C9" s="62" t="s">
        <v>34</v>
      </c>
      <c r="D9" s="62" t="str">
        <f t="shared" si="0"/>
        <v>MobileCadastroSimples</v>
      </c>
      <c r="E9" s="63">
        <v>1</v>
      </c>
    </row>
    <row r="10" spans="1:5">
      <c r="A10" s="61" t="s">
        <v>37</v>
      </c>
      <c r="B10" s="62" t="s">
        <v>43</v>
      </c>
      <c r="C10" s="62" t="s">
        <v>35</v>
      </c>
      <c r="D10" s="62" t="str">
        <f t="shared" si="0"/>
        <v>MobileExportação de arquivosComplexa</v>
      </c>
      <c r="E10" s="63">
        <v>8</v>
      </c>
    </row>
    <row r="11" spans="1:5">
      <c r="A11" s="61" t="s">
        <v>37</v>
      </c>
      <c r="B11" s="62" t="s">
        <v>43</v>
      </c>
      <c r="C11" s="62" t="s">
        <v>20</v>
      </c>
      <c r="D11" s="62" t="str">
        <f t="shared" si="0"/>
        <v>MobileExportação de arquivosMédia</v>
      </c>
      <c r="E11" s="63">
        <v>5</v>
      </c>
    </row>
    <row r="12" spans="1:5">
      <c r="A12" s="61" t="s">
        <v>37</v>
      </c>
      <c r="B12" s="62" t="s">
        <v>43</v>
      </c>
      <c r="C12" s="62" t="s">
        <v>34</v>
      </c>
      <c r="D12" s="62" t="str">
        <f t="shared" si="0"/>
        <v>MobileExportação de arquivosSimples</v>
      </c>
      <c r="E12" s="63">
        <v>3</v>
      </c>
    </row>
    <row r="13" spans="1:5">
      <c r="A13" s="61" t="s">
        <v>37</v>
      </c>
      <c r="B13" s="62" t="s">
        <v>42</v>
      </c>
      <c r="C13" s="62" t="s">
        <v>35</v>
      </c>
      <c r="D13" s="62" t="str">
        <f t="shared" si="0"/>
        <v>MobileImportação de arquivosComplexa</v>
      </c>
      <c r="E13" s="63">
        <v>8</v>
      </c>
    </row>
    <row r="14" spans="1:5">
      <c r="A14" s="61" t="s">
        <v>37</v>
      </c>
      <c r="B14" s="62" t="s">
        <v>42</v>
      </c>
      <c r="C14" s="62" t="s">
        <v>20</v>
      </c>
      <c r="D14" s="62" t="str">
        <f t="shared" si="0"/>
        <v>MobileImportação de arquivosMédia</v>
      </c>
      <c r="E14" s="63">
        <v>5</v>
      </c>
    </row>
    <row r="15" spans="1:5">
      <c r="A15" s="61" t="s">
        <v>37</v>
      </c>
      <c r="B15" s="62" t="s">
        <v>42</v>
      </c>
      <c r="C15" s="62" t="s">
        <v>34</v>
      </c>
      <c r="D15" s="62" t="str">
        <f t="shared" si="0"/>
        <v>MobileImportação de arquivosSimples</v>
      </c>
      <c r="E15" s="63">
        <v>3</v>
      </c>
    </row>
    <row r="16" spans="1:5">
      <c r="A16" s="61" t="s">
        <v>37</v>
      </c>
      <c r="B16" s="62" t="s">
        <v>40</v>
      </c>
      <c r="C16" s="62" t="s">
        <v>35</v>
      </c>
      <c r="D16" s="62" t="str">
        <f t="shared" si="0"/>
        <v>MobileIntegraçãoComplexa</v>
      </c>
      <c r="E16" s="63">
        <v>8</v>
      </c>
    </row>
    <row r="17" spans="1:5">
      <c r="A17" s="61" t="s">
        <v>37</v>
      </c>
      <c r="B17" s="62" t="s">
        <v>40</v>
      </c>
      <c r="C17" s="62" t="s">
        <v>20</v>
      </c>
      <c r="D17" s="62" t="str">
        <f t="shared" si="0"/>
        <v>MobileIntegraçãoMédia</v>
      </c>
      <c r="E17" s="63">
        <v>5</v>
      </c>
    </row>
    <row r="18" spans="1:5">
      <c r="A18" s="61" t="s">
        <v>37</v>
      </c>
      <c r="B18" s="62" t="s">
        <v>40</v>
      </c>
      <c r="C18" s="62" t="s">
        <v>34</v>
      </c>
      <c r="D18" s="62" t="str">
        <f t="shared" si="0"/>
        <v>MobileIntegraçãoSimples</v>
      </c>
      <c r="E18" s="63">
        <v>3</v>
      </c>
    </row>
    <row r="19" spans="1:5">
      <c r="A19" s="61" t="s">
        <v>37</v>
      </c>
      <c r="B19" s="62" t="s">
        <v>41</v>
      </c>
      <c r="C19" s="62" t="s">
        <v>35</v>
      </c>
      <c r="D19" s="62" t="str">
        <f t="shared" si="0"/>
        <v>MobileListagemComplexa</v>
      </c>
      <c r="E19" s="63">
        <v>5</v>
      </c>
    </row>
    <row r="20" spans="1:5">
      <c r="A20" s="61" t="s">
        <v>37</v>
      </c>
      <c r="B20" s="62" t="s">
        <v>41</v>
      </c>
      <c r="C20" s="62" t="s">
        <v>20</v>
      </c>
      <c r="D20" s="62" t="str">
        <f t="shared" si="0"/>
        <v>MobileListagemMédia</v>
      </c>
      <c r="E20" s="63">
        <v>3</v>
      </c>
    </row>
    <row r="21" spans="1:5">
      <c r="A21" s="61" t="s">
        <v>37</v>
      </c>
      <c r="B21" s="62" t="s">
        <v>41</v>
      </c>
      <c r="C21" s="62" t="s">
        <v>34</v>
      </c>
      <c r="D21" s="62" t="str">
        <f t="shared" si="0"/>
        <v>MobileListagemSimples</v>
      </c>
      <c r="E21" s="63">
        <v>1</v>
      </c>
    </row>
    <row r="22" spans="1:5" s="16" customFormat="1">
      <c r="A22" s="61" t="s">
        <v>37</v>
      </c>
      <c r="B22" s="62" t="s">
        <v>116</v>
      </c>
      <c r="C22" s="62" t="s">
        <v>35</v>
      </c>
      <c r="D22" s="62" t="str">
        <f t="shared" ref="D22:D24" si="1">CONCATENATE(A22,B22,C22)</f>
        <v>MobileUso de recurso do SOComplexa</v>
      </c>
      <c r="E22" s="63">
        <v>8</v>
      </c>
    </row>
    <row r="23" spans="1:5" s="16" customFormat="1">
      <c r="A23" s="61" t="s">
        <v>37</v>
      </c>
      <c r="B23" s="62" t="s">
        <v>116</v>
      </c>
      <c r="C23" s="62" t="s">
        <v>20</v>
      </c>
      <c r="D23" s="62" t="str">
        <f t="shared" si="1"/>
        <v>MobileUso de recurso do SOMédia</v>
      </c>
      <c r="E23" s="63">
        <v>5</v>
      </c>
    </row>
    <row r="24" spans="1:5" s="16" customFormat="1">
      <c r="A24" s="61" t="s">
        <v>37</v>
      </c>
      <c r="B24" s="62" t="s">
        <v>116</v>
      </c>
      <c r="C24" s="62" t="s">
        <v>34</v>
      </c>
      <c r="D24" s="62" t="str">
        <f t="shared" si="1"/>
        <v>MobileUso de recurso do SOSimples</v>
      </c>
      <c r="E24" s="63">
        <v>3</v>
      </c>
    </row>
    <row r="25" spans="1:5">
      <c r="A25" s="61" t="s">
        <v>36</v>
      </c>
      <c r="B25" s="62" t="s">
        <v>47</v>
      </c>
      <c r="C25" s="62" t="s">
        <v>35</v>
      </c>
      <c r="D25" s="62" t="str">
        <f t="shared" si="0"/>
        <v>WebAção em formulárioComplexa</v>
      </c>
      <c r="E25" s="63">
        <v>5</v>
      </c>
    </row>
    <row r="26" spans="1:5">
      <c r="A26" s="61" t="s">
        <v>36</v>
      </c>
      <c r="B26" s="62" t="s">
        <v>47</v>
      </c>
      <c r="C26" s="62" t="s">
        <v>20</v>
      </c>
      <c r="D26" s="62" t="str">
        <f t="shared" si="0"/>
        <v>WebAção em formulárioMédia</v>
      </c>
      <c r="E26" s="63">
        <v>3</v>
      </c>
    </row>
    <row r="27" spans="1:5">
      <c r="A27" s="61" t="s">
        <v>36</v>
      </c>
      <c r="B27" s="62" t="s">
        <v>47</v>
      </c>
      <c r="C27" s="62" t="s">
        <v>34</v>
      </c>
      <c r="D27" s="62" t="str">
        <f t="shared" si="0"/>
        <v>WebAção em formulárioSimples</v>
      </c>
      <c r="E27" s="63">
        <v>1</v>
      </c>
    </row>
    <row r="28" spans="1:5">
      <c r="A28" s="61" t="s">
        <v>36</v>
      </c>
      <c r="B28" s="62" t="s">
        <v>39</v>
      </c>
      <c r="C28" s="62" t="s">
        <v>35</v>
      </c>
      <c r="D28" s="62" t="str">
        <f t="shared" si="0"/>
        <v>WebCadastroComplexa</v>
      </c>
      <c r="E28" s="63">
        <v>5</v>
      </c>
    </row>
    <row r="29" spans="1:5">
      <c r="A29" s="61" t="s">
        <v>36</v>
      </c>
      <c r="B29" s="62" t="s">
        <v>39</v>
      </c>
      <c r="C29" s="62" t="s">
        <v>20</v>
      </c>
      <c r="D29" s="62" t="str">
        <f t="shared" si="0"/>
        <v>WebCadastroMédia</v>
      </c>
      <c r="E29" s="63">
        <v>3</v>
      </c>
    </row>
    <row r="30" spans="1:5">
      <c r="A30" s="61" t="s">
        <v>36</v>
      </c>
      <c r="B30" s="62" t="s">
        <v>39</v>
      </c>
      <c r="C30" s="62" t="s">
        <v>34</v>
      </c>
      <c r="D30" s="62" t="str">
        <f t="shared" si="0"/>
        <v>WebCadastroSimples</v>
      </c>
      <c r="E30" s="63">
        <v>1</v>
      </c>
    </row>
    <row r="31" spans="1:5">
      <c r="A31" s="61" t="s">
        <v>36</v>
      </c>
      <c r="B31" s="62" t="s">
        <v>43</v>
      </c>
      <c r="C31" s="62" t="s">
        <v>35</v>
      </c>
      <c r="D31" s="62" t="str">
        <f t="shared" si="0"/>
        <v>WebExportação de arquivosComplexa</v>
      </c>
      <c r="E31" s="63">
        <v>8</v>
      </c>
    </row>
    <row r="32" spans="1:5">
      <c r="A32" s="61" t="s">
        <v>36</v>
      </c>
      <c r="B32" s="62" t="s">
        <v>43</v>
      </c>
      <c r="C32" s="62" t="s">
        <v>20</v>
      </c>
      <c r="D32" s="62" t="str">
        <f t="shared" si="0"/>
        <v>WebExportação de arquivosMédia</v>
      </c>
      <c r="E32" s="63">
        <v>5</v>
      </c>
    </row>
    <row r="33" spans="1:5">
      <c r="A33" s="61" t="s">
        <v>36</v>
      </c>
      <c r="B33" s="62" t="s">
        <v>43</v>
      </c>
      <c r="C33" s="62" t="s">
        <v>34</v>
      </c>
      <c r="D33" s="62" t="str">
        <f t="shared" si="0"/>
        <v>WebExportação de arquivosSimples</v>
      </c>
      <c r="E33" s="63">
        <v>3</v>
      </c>
    </row>
    <row r="34" spans="1:5">
      <c r="A34" s="61" t="s">
        <v>36</v>
      </c>
      <c r="B34" s="62" t="s">
        <v>42</v>
      </c>
      <c r="C34" s="62" t="s">
        <v>35</v>
      </c>
      <c r="D34" s="62" t="str">
        <f t="shared" si="0"/>
        <v>WebImportação de arquivosComplexa</v>
      </c>
      <c r="E34" s="63">
        <v>8</v>
      </c>
    </row>
    <row r="35" spans="1:5">
      <c r="A35" s="61" t="s">
        <v>36</v>
      </c>
      <c r="B35" s="62" t="s">
        <v>42</v>
      </c>
      <c r="C35" s="62" t="s">
        <v>20</v>
      </c>
      <c r="D35" s="62" t="str">
        <f t="shared" si="0"/>
        <v>WebImportação de arquivosMédia</v>
      </c>
      <c r="E35" s="63">
        <v>5</v>
      </c>
    </row>
    <row r="36" spans="1:5">
      <c r="A36" s="61" t="s">
        <v>36</v>
      </c>
      <c r="B36" s="62" t="s">
        <v>42</v>
      </c>
      <c r="C36" s="62" t="s">
        <v>34</v>
      </c>
      <c r="D36" s="62" t="str">
        <f t="shared" si="0"/>
        <v>WebImportação de arquivosSimples</v>
      </c>
      <c r="E36" s="63">
        <v>3</v>
      </c>
    </row>
    <row r="37" spans="1:5">
      <c r="A37" s="61" t="s">
        <v>36</v>
      </c>
      <c r="B37" s="62" t="s">
        <v>40</v>
      </c>
      <c r="C37" s="62" t="s">
        <v>35</v>
      </c>
      <c r="D37" s="62" t="str">
        <f t="shared" si="0"/>
        <v>WebIntegraçãoComplexa</v>
      </c>
      <c r="E37" s="63">
        <v>8</v>
      </c>
    </row>
    <row r="38" spans="1:5">
      <c r="A38" s="61" t="s">
        <v>36</v>
      </c>
      <c r="B38" s="62" t="s">
        <v>40</v>
      </c>
      <c r="C38" s="62" t="s">
        <v>20</v>
      </c>
      <c r="D38" s="62" t="str">
        <f t="shared" si="0"/>
        <v>WebIntegraçãoMédia</v>
      </c>
      <c r="E38" s="63">
        <v>5</v>
      </c>
    </row>
    <row r="39" spans="1:5">
      <c r="A39" s="61" t="s">
        <v>36</v>
      </c>
      <c r="B39" s="62" t="s">
        <v>40</v>
      </c>
      <c r="C39" s="62" t="s">
        <v>34</v>
      </c>
      <c r="D39" s="62" t="str">
        <f t="shared" si="0"/>
        <v>WebIntegraçãoSimples</v>
      </c>
      <c r="E39" s="63">
        <v>3</v>
      </c>
    </row>
    <row r="40" spans="1:5">
      <c r="A40" s="61" t="s">
        <v>36</v>
      </c>
      <c r="B40" s="62" t="s">
        <v>41</v>
      </c>
      <c r="C40" s="62" t="s">
        <v>35</v>
      </c>
      <c r="D40" s="62" t="str">
        <f t="shared" si="0"/>
        <v>WebListagemComplexa</v>
      </c>
      <c r="E40" s="63">
        <v>5</v>
      </c>
    </row>
    <row r="41" spans="1:5">
      <c r="A41" s="61" t="s">
        <v>36</v>
      </c>
      <c r="B41" s="62" t="s">
        <v>41</v>
      </c>
      <c r="C41" s="62" t="s">
        <v>20</v>
      </c>
      <c r="D41" s="62" t="str">
        <f t="shared" si="0"/>
        <v>WebListagemMédia</v>
      </c>
      <c r="E41" s="63">
        <v>3</v>
      </c>
    </row>
    <row r="42" spans="1:5">
      <c r="A42" s="61" t="s">
        <v>36</v>
      </c>
      <c r="B42" s="62" t="s">
        <v>41</v>
      </c>
      <c r="C42" s="62" t="s">
        <v>34</v>
      </c>
      <c r="D42" s="62" t="str">
        <f t="shared" si="0"/>
        <v>WebListagemSimples</v>
      </c>
      <c r="E42" s="63">
        <v>1</v>
      </c>
    </row>
    <row r="43" spans="1:5">
      <c r="A43" s="61" t="s">
        <v>36</v>
      </c>
      <c r="B43" s="62" t="s">
        <v>45</v>
      </c>
      <c r="C43" s="62" t="s">
        <v>35</v>
      </c>
      <c r="D43" s="62" t="str">
        <f t="shared" si="0"/>
        <v>WebRelatórioComplexa</v>
      </c>
      <c r="E43" s="63">
        <v>5</v>
      </c>
    </row>
    <row r="44" spans="1:5">
      <c r="A44" s="61" t="s">
        <v>36</v>
      </c>
      <c r="B44" s="62" t="s">
        <v>45</v>
      </c>
      <c r="C44" s="62" t="s">
        <v>20</v>
      </c>
      <c r="D44" s="62" t="str">
        <f t="shared" si="0"/>
        <v>WebRelatórioMédia</v>
      </c>
      <c r="E44" s="63">
        <v>3</v>
      </c>
    </row>
    <row r="45" spans="1:5">
      <c r="A45" s="61" t="s">
        <v>36</v>
      </c>
      <c r="B45" s="62" t="s">
        <v>45</v>
      </c>
      <c r="C45" s="62" t="s">
        <v>34</v>
      </c>
      <c r="D45" s="62" t="str">
        <f t="shared" si="0"/>
        <v>WebRelatórioSimples</v>
      </c>
      <c r="E45" s="63">
        <v>1</v>
      </c>
    </row>
    <row r="47" spans="1:5">
      <c r="A47" s="104" t="s">
        <v>103</v>
      </c>
    </row>
    <row r="48" spans="1:5">
      <c r="A48" s="16">
        <v>8</v>
      </c>
      <c r="B48" t="s">
        <v>113</v>
      </c>
    </row>
  </sheetData>
  <autoFilter ref="A3:E3">
    <sortState ref="A4:E42">
      <sortCondition ref="D3"/>
    </sortState>
  </autoFilter>
  <mergeCells count="3">
    <mergeCell ref="C2:E2"/>
    <mergeCell ref="A2:B2"/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Config!$D$3:$D$11</xm:f>
          </x14:formula1>
          <xm:sqref>B4:B45</xm:sqref>
        </x14:dataValidation>
        <x14:dataValidation type="list" allowBlank="1" showInputMessage="1" showErrorMessage="1">
          <x14:formula1>
            <xm:f>Config!$E$3:$E$5</xm:f>
          </x14:formula1>
          <xm:sqref>A4:A45</xm:sqref>
        </x14:dataValidation>
        <x14:dataValidation type="list" allowBlank="1" showInputMessage="1" showErrorMessage="1">
          <x14:formula1>
            <xm:f>Config!$F$3:$F$5</xm:f>
          </x14:formula1>
          <xm:sqref>C4:C45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C73" sqref="C73"/>
    </sheetView>
  </sheetViews>
  <sheetFormatPr defaultColWidth="8.85546875" defaultRowHeight="15"/>
  <cols>
    <col min="1" max="1" width="3.42578125" style="16" customWidth="1"/>
    <col min="2" max="2" width="6.140625" style="16" customWidth="1"/>
    <col min="3" max="3" width="82" style="16" customWidth="1"/>
    <col min="4" max="4" width="23.28515625" style="16" customWidth="1"/>
    <col min="5" max="5" width="31.42578125" style="17" customWidth="1"/>
    <col min="6" max="6" width="14.140625" style="17" customWidth="1"/>
    <col min="7" max="7" width="12.7109375" style="16" bestFit="1" customWidth="1"/>
    <col min="8" max="8" width="8.42578125" style="16" bestFit="1" customWidth="1"/>
    <col min="9" max="9" width="0" style="16" hidden="1" customWidth="1"/>
    <col min="10" max="16384" width="8.85546875" style="16"/>
  </cols>
  <sheetData>
    <row r="1" spans="1:9" s="31" customFormat="1">
      <c r="A1" s="188"/>
      <c r="B1" s="189"/>
      <c r="C1" s="190"/>
      <c r="D1" s="190"/>
      <c r="E1" s="190"/>
      <c r="F1" s="190"/>
      <c r="G1" s="190"/>
      <c r="H1" s="190"/>
    </row>
    <row r="2" spans="1:9" ht="17.100000000000001" customHeight="1" thickBot="1">
      <c r="B2" s="235" t="s">
        <v>115</v>
      </c>
      <c r="C2" s="236"/>
      <c r="D2" s="236"/>
      <c r="E2" s="236"/>
      <c r="F2" s="236"/>
      <c r="G2" s="236"/>
      <c r="H2" s="236"/>
    </row>
    <row r="3" spans="1:9" ht="15.75" customHeight="1" thickBot="1">
      <c r="B3" s="45" t="s">
        <v>48</v>
      </c>
      <c r="C3" s="54">
        <v>6</v>
      </c>
      <c r="D3" s="54"/>
      <c r="E3" s="46"/>
      <c r="F3" s="52"/>
      <c r="G3" s="52"/>
      <c r="H3" s="53"/>
    </row>
    <row r="4" spans="1:9" ht="15.75" thickBot="1">
      <c r="B4" s="45" t="s">
        <v>25</v>
      </c>
      <c r="C4" s="40" t="s">
        <v>109</v>
      </c>
      <c r="D4" s="40" t="s">
        <v>104</v>
      </c>
      <c r="E4" s="25" t="s">
        <v>26</v>
      </c>
      <c r="F4" s="47" t="s">
        <v>27</v>
      </c>
      <c r="G4" s="48" t="s">
        <v>28</v>
      </c>
      <c r="H4" s="57" t="s">
        <v>49</v>
      </c>
    </row>
    <row r="5" spans="1:9" s="31" customFormat="1">
      <c r="B5" s="44"/>
      <c r="C5" s="42"/>
      <c r="D5" s="41"/>
      <c r="E5" s="29"/>
      <c r="F5" s="30"/>
      <c r="G5" s="49"/>
      <c r="H5" s="55"/>
      <c r="I5" s="105">
        <f>IF(ISERR(1/COUNTIF($D$5:$D$31,D5)) = FALSE,1/COUNTIF($D$5:$D$31,D5),0)</f>
        <v>0</v>
      </c>
    </row>
    <row r="6" spans="1:9" s="31" customFormat="1">
      <c r="B6" s="44"/>
      <c r="C6" s="42"/>
      <c r="D6" s="41"/>
      <c r="E6" s="29"/>
      <c r="F6" s="30"/>
      <c r="G6" s="49"/>
      <c r="H6" s="56"/>
      <c r="I6" s="105">
        <f t="shared" ref="I6:I31" si="0">IF(ISERR(1/COUNTIF($D$5:$D$31,D6)) = FALSE,1/COUNTIF($D$5:$D$31,D6),0)</f>
        <v>0</v>
      </c>
    </row>
    <row r="7" spans="1:9" s="31" customFormat="1">
      <c r="B7" s="44"/>
      <c r="C7" s="41"/>
      <c r="D7" s="41"/>
      <c r="E7" s="29"/>
      <c r="F7" s="30"/>
      <c r="G7" s="49"/>
      <c r="H7" s="56"/>
      <c r="I7" s="105">
        <f t="shared" si="0"/>
        <v>0</v>
      </c>
    </row>
    <row r="8" spans="1:9" s="31" customFormat="1">
      <c r="B8" s="44"/>
      <c r="C8" s="41"/>
      <c r="D8" s="41"/>
      <c r="E8" s="29"/>
      <c r="F8" s="30"/>
      <c r="G8" s="49"/>
      <c r="H8" s="56"/>
      <c r="I8" s="105">
        <f t="shared" si="0"/>
        <v>0</v>
      </c>
    </row>
    <row r="9" spans="1:9" s="31" customFormat="1">
      <c r="B9" s="44"/>
      <c r="C9" s="42"/>
      <c r="D9" s="41"/>
      <c r="E9" s="29"/>
      <c r="F9" s="30"/>
      <c r="G9" s="49"/>
      <c r="H9" s="56"/>
      <c r="I9" s="105">
        <f t="shared" si="0"/>
        <v>0</v>
      </c>
    </row>
    <row r="10" spans="1:9" s="31" customFormat="1">
      <c r="B10" s="44"/>
      <c r="C10" s="42"/>
      <c r="D10" s="41"/>
      <c r="E10" s="29"/>
      <c r="F10" s="30"/>
      <c r="G10" s="49"/>
      <c r="H10" s="56"/>
      <c r="I10" s="105">
        <f t="shared" si="0"/>
        <v>0</v>
      </c>
    </row>
    <row r="11" spans="1:9" s="31" customFormat="1">
      <c r="B11" s="44"/>
      <c r="C11" s="42"/>
      <c r="D11" s="41"/>
      <c r="E11" s="29"/>
      <c r="F11" s="30"/>
      <c r="G11" s="49"/>
      <c r="H11" s="56"/>
      <c r="I11" s="105">
        <f t="shared" si="0"/>
        <v>0</v>
      </c>
    </row>
    <row r="12" spans="1:9" s="31" customFormat="1" ht="15" customHeight="1">
      <c r="B12" s="44"/>
      <c r="C12" s="42"/>
      <c r="D12" s="41"/>
      <c r="E12" s="29"/>
      <c r="F12" s="30"/>
      <c r="G12" s="49"/>
      <c r="H12" s="56"/>
      <c r="I12" s="105">
        <f t="shared" si="0"/>
        <v>0</v>
      </c>
    </row>
    <row r="13" spans="1:9" s="31" customFormat="1">
      <c r="B13" s="44"/>
      <c r="C13" s="42"/>
      <c r="D13" s="41"/>
      <c r="E13" s="29"/>
      <c r="F13" s="30"/>
      <c r="G13" s="49"/>
      <c r="H13" s="56"/>
      <c r="I13" s="105">
        <f t="shared" si="0"/>
        <v>0</v>
      </c>
    </row>
    <row r="14" spans="1:9" s="31" customFormat="1">
      <c r="B14" s="44"/>
      <c r="C14" s="42"/>
      <c r="D14" s="41"/>
      <c r="E14" s="29"/>
      <c r="F14" s="30"/>
      <c r="G14" s="49"/>
      <c r="H14" s="56"/>
      <c r="I14" s="105">
        <f t="shared" si="0"/>
        <v>0</v>
      </c>
    </row>
    <row r="15" spans="1:9" s="31" customFormat="1">
      <c r="B15" s="44"/>
      <c r="C15" s="42"/>
      <c r="D15" s="41"/>
      <c r="E15" s="29"/>
      <c r="F15" s="30"/>
      <c r="G15" s="49"/>
      <c r="H15" s="56"/>
      <c r="I15" s="105">
        <f t="shared" si="0"/>
        <v>0</v>
      </c>
    </row>
    <row r="16" spans="1:9" s="31" customFormat="1">
      <c r="B16" s="44"/>
      <c r="C16" s="42"/>
      <c r="D16" s="41"/>
      <c r="E16" s="29"/>
      <c r="F16" s="30"/>
      <c r="G16" s="49"/>
      <c r="H16" s="56"/>
      <c r="I16" s="105">
        <f t="shared" si="0"/>
        <v>0</v>
      </c>
    </row>
    <row r="17" spans="2:9" s="31" customFormat="1" ht="15" customHeight="1">
      <c r="B17" s="44"/>
      <c r="C17" s="42"/>
      <c r="D17" s="41"/>
      <c r="E17" s="29"/>
      <c r="F17" s="30"/>
      <c r="G17" s="49"/>
      <c r="H17" s="56"/>
      <c r="I17" s="105">
        <f t="shared" si="0"/>
        <v>0</v>
      </c>
    </row>
    <row r="18" spans="2:9" s="31" customFormat="1">
      <c r="B18" s="44"/>
      <c r="C18" s="42"/>
      <c r="D18" s="41"/>
      <c r="E18" s="29"/>
      <c r="F18" s="30"/>
      <c r="G18" s="49"/>
      <c r="H18" s="56"/>
      <c r="I18" s="105">
        <f t="shared" si="0"/>
        <v>0</v>
      </c>
    </row>
    <row r="19" spans="2:9" s="31" customFormat="1">
      <c r="B19" s="44"/>
      <c r="C19" s="42"/>
      <c r="D19" s="41"/>
      <c r="E19" s="29"/>
      <c r="F19" s="30"/>
      <c r="G19" s="49"/>
      <c r="H19" s="56"/>
      <c r="I19" s="105">
        <f t="shared" si="0"/>
        <v>0</v>
      </c>
    </row>
    <row r="20" spans="2:9" s="31" customFormat="1">
      <c r="B20" s="44"/>
      <c r="C20" s="42"/>
      <c r="D20" s="41"/>
      <c r="E20" s="29"/>
      <c r="F20" s="30"/>
      <c r="G20" s="49"/>
      <c r="H20" s="56"/>
      <c r="I20" s="105">
        <f t="shared" si="0"/>
        <v>0</v>
      </c>
    </row>
    <row r="21" spans="2:9" s="31" customFormat="1">
      <c r="B21" s="44"/>
      <c r="C21" s="42"/>
      <c r="D21" s="41"/>
      <c r="E21" s="29"/>
      <c r="F21" s="30"/>
      <c r="G21" s="49"/>
      <c r="H21" s="56"/>
      <c r="I21" s="105">
        <f t="shared" si="0"/>
        <v>0</v>
      </c>
    </row>
    <row r="22" spans="2:9" s="31" customFormat="1">
      <c r="B22" s="44"/>
      <c r="C22" s="42"/>
      <c r="D22" s="41"/>
      <c r="E22" s="29"/>
      <c r="F22" s="30"/>
      <c r="G22" s="49"/>
      <c r="H22" s="56"/>
      <c r="I22" s="105">
        <f t="shared" si="0"/>
        <v>0</v>
      </c>
    </row>
    <row r="23" spans="2:9" s="31" customFormat="1">
      <c r="B23" s="44"/>
      <c r="C23" s="42"/>
      <c r="D23" s="41"/>
      <c r="E23" s="29"/>
      <c r="F23" s="30"/>
      <c r="G23" s="49"/>
      <c r="H23" s="56"/>
      <c r="I23" s="105">
        <f t="shared" si="0"/>
        <v>0</v>
      </c>
    </row>
    <row r="24" spans="2:9" s="31" customFormat="1">
      <c r="B24" s="44"/>
      <c r="C24" s="42"/>
      <c r="D24" s="41"/>
      <c r="E24" s="29"/>
      <c r="F24" s="30"/>
      <c r="G24" s="49"/>
      <c r="H24" s="56"/>
      <c r="I24" s="105">
        <f t="shared" si="0"/>
        <v>0</v>
      </c>
    </row>
    <row r="25" spans="2:9" s="31" customFormat="1">
      <c r="B25" s="44"/>
      <c r="C25" s="42"/>
      <c r="D25" s="41"/>
      <c r="E25" s="29"/>
      <c r="F25" s="30"/>
      <c r="G25" s="49"/>
      <c r="H25" s="56"/>
      <c r="I25" s="105">
        <f t="shared" si="0"/>
        <v>0</v>
      </c>
    </row>
    <row r="26" spans="2:9" s="31" customFormat="1">
      <c r="B26" s="44"/>
      <c r="C26" s="42"/>
      <c r="D26" s="41"/>
      <c r="E26" s="29"/>
      <c r="F26" s="30"/>
      <c r="G26" s="49"/>
      <c r="H26" s="56"/>
      <c r="I26" s="105">
        <f t="shared" si="0"/>
        <v>0</v>
      </c>
    </row>
    <row r="27" spans="2:9" s="31" customFormat="1">
      <c r="B27" s="44"/>
      <c r="C27" s="42"/>
      <c r="D27" s="41"/>
      <c r="E27" s="29"/>
      <c r="F27" s="30"/>
      <c r="G27" s="49"/>
      <c r="H27" s="56"/>
      <c r="I27" s="105">
        <f t="shared" si="0"/>
        <v>0</v>
      </c>
    </row>
    <row r="28" spans="2:9" s="31" customFormat="1">
      <c r="B28" s="44"/>
      <c r="C28" s="42"/>
      <c r="D28" s="42"/>
      <c r="E28" s="32"/>
      <c r="F28" s="32"/>
      <c r="G28" s="50"/>
      <c r="H28" s="56"/>
      <c r="I28" s="105">
        <f t="shared" si="0"/>
        <v>0</v>
      </c>
    </row>
    <row r="29" spans="2:9" s="31" customFormat="1">
      <c r="B29" s="44"/>
      <c r="C29" s="42"/>
      <c r="D29" s="42"/>
      <c r="E29" s="32"/>
      <c r="F29" s="32"/>
      <c r="G29" s="50"/>
      <c r="H29" s="56" t="str">
        <f>IF(ISERROR(VLOOKUP(CONCATENATE(F29,E29,G29),'Histórico Pontos'!$D$4:$E$45,2)) = FALSE,VLOOKUP(CONCATENATE(F29,E29,G29),'Histórico Pontos'!$D$4:$E$45,2), "")</f>
        <v/>
      </c>
      <c r="I29" s="105">
        <f t="shared" si="0"/>
        <v>0</v>
      </c>
    </row>
    <row r="30" spans="2:9" s="31" customFormat="1">
      <c r="B30" s="44"/>
      <c r="C30" s="42"/>
      <c r="D30" s="42"/>
      <c r="E30" s="32"/>
      <c r="F30" s="32"/>
      <c r="G30" s="50"/>
      <c r="H30" s="56" t="str">
        <f>IF(ISERROR(VLOOKUP(CONCATENATE(F30,E30,G30),'Histórico Pontos'!$D$4:$E$45,2)) = FALSE,VLOOKUP(CONCATENATE(F30,E30,G30),'Histórico Pontos'!$D$4:$E$45,2), "")</f>
        <v/>
      </c>
      <c r="I30" s="105">
        <f t="shared" si="0"/>
        <v>0</v>
      </c>
    </row>
    <row r="31" spans="2:9" s="31" customFormat="1" ht="15.75" thickBot="1">
      <c r="B31" s="120"/>
      <c r="C31" s="43"/>
      <c r="D31" s="43"/>
      <c r="E31" s="34"/>
      <c r="F31" s="34"/>
      <c r="G31" s="51"/>
      <c r="H31" s="56" t="str">
        <f>IF(ISERROR(VLOOKUP(CONCATENATE(F31,E31,G31),'Histórico Pontos'!$D$4:$E$45,2)) = FALSE,VLOOKUP(CONCATENATE(F31,E31,G31),'Histórico Pontos'!$D$4:$E$45,2), "")</f>
        <v/>
      </c>
      <c r="I31" s="105">
        <f t="shared" si="0"/>
        <v>0</v>
      </c>
    </row>
    <row r="33" spans="2:7" ht="15.75" thickBot="1"/>
    <row r="34" spans="2:7">
      <c r="B34" s="244" t="s">
        <v>108</v>
      </c>
      <c r="C34" s="245"/>
      <c r="D34" s="245"/>
      <c r="E34" s="246"/>
      <c r="F34" s="94"/>
      <c r="G34" s="95" t="s">
        <v>110</v>
      </c>
    </row>
    <row r="35" spans="2:7">
      <c r="B35" s="247" t="s">
        <v>85</v>
      </c>
      <c r="C35" s="248"/>
      <c r="D35" s="248"/>
      <c r="E35" s="249"/>
      <c r="F35" s="250">
        <f>SUM($H$5:$H$31)</f>
        <v>0</v>
      </c>
      <c r="G35" s="251"/>
    </row>
    <row r="36" spans="2:7">
      <c r="B36" s="247" t="s">
        <v>102</v>
      </c>
      <c r="C36" s="248"/>
      <c r="D36" s="248"/>
      <c r="E36" s="249"/>
      <c r="F36" s="271">
        <f>$F$35*'FATORES DE AJUSTE'!$C$24*'FATORES DE AJUSTE'!$H$19</f>
        <v>0</v>
      </c>
      <c r="G36" s="272"/>
    </row>
    <row r="37" spans="2:7">
      <c r="B37" s="252" t="s">
        <v>86</v>
      </c>
      <c r="C37" s="253"/>
      <c r="D37" s="253"/>
      <c r="E37" s="253"/>
      <c r="F37" s="254">
        <f>COUNTA($B$5:$B$31)</f>
        <v>0</v>
      </c>
      <c r="G37" s="255"/>
    </row>
    <row r="38" spans="2:7">
      <c r="B38" s="252" t="s">
        <v>87</v>
      </c>
      <c r="C38" s="253"/>
      <c r="D38" s="253"/>
      <c r="E38" s="253"/>
      <c r="F38" s="254">
        <f>SUM($I$5:$I$31)+2</f>
        <v>2</v>
      </c>
      <c r="G38" s="255"/>
    </row>
    <row r="39" spans="2:7">
      <c r="B39" s="237"/>
      <c r="C39" s="238"/>
      <c r="D39" s="238"/>
      <c r="E39" s="239"/>
      <c r="F39" s="96" t="s">
        <v>88</v>
      </c>
      <c r="G39" s="97" t="s">
        <v>89</v>
      </c>
    </row>
    <row r="40" spans="2:7">
      <c r="B40" s="240" t="s">
        <v>90</v>
      </c>
      <c r="C40" s="241"/>
      <c r="D40" s="241"/>
      <c r="E40" s="241"/>
      <c r="F40" s="242">
        <f>$F$36*'Histórico Pontos'!$A$48</f>
        <v>0</v>
      </c>
      <c r="G40" s="243"/>
    </row>
    <row r="41" spans="2:7">
      <c r="B41" s="256" t="s">
        <v>0</v>
      </c>
      <c r="C41" s="257"/>
      <c r="D41" s="257"/>
      <c r="E41" s="257"/>
      <c r="F41" s="98">
        <v>0.1</v>
      </c>
      <c r="G41" s="99">
        <f>F41*$F$40</f>
        <v>0</v>
      </c>
    </row>
    <row r="42" spans="2:7">
      <c r="B42" s="256" t="s">
        <v>91</v>
      </c>
      <c r="C42" s="257"/>
      <c r="D42" s="257"/>
      <c r="E42" s="257"/>
      <c r="F42" s="98">
        <v>0.15</v>
      </c>
      <c r="G42" s="99">
        <f>F42*$F$40</f>
        <v>0</v>
      </c>
    </row>
    <row r="43" spans="2:7">
      <c r="B43" s="256" t="s">
        <v>92</v>
      </c>
      <c r="C43" s="257"/>
      <c r="D43" s="257"/>
      <c r="E43" s="257"/>
      <c r="F43" s="98">
        <v>0.1</v>
      </c>
      <c r="G43" s="99">
        <f>F43*$F$40</f>
        <v>0</v>
      </c>
    </row>
    <row r="44" spans="2:7">
      <c r="B44" s="256" t="s">
        <v>93</v>
      </c>
      <c r="C44" s="257"/>
      <c r="D44" s="257"/>
      <c r="E44" s="257"/>
      <c r="F44" s="98">
        <v>0.12</v>
      </c>
      <c r="G44" s="99">
        <f>F44*$F$40</f>
        <v>0</v>
      </c>
    </row>
    <row r="45" spans="2:7">
      <c r="B45" s="256" t="s">
        <v>94</v>
      </c>
      <c r="C45" s="257"/>
      <c r="D45" s="257"/>
      <c r="E45" s="257"/>
      <c r="F45" s="100">
        <v>1</v>
      </c>
      <c r="G45" s="99">
        <f>$F$45*$F$37</f>
        <v>0</v>
      </c>
    </row>
    <row r="46" spans="2:7">
      <c r="B46" s="256" t="s">
        <v>95</v>
      </c>
      <c r="C46" s="257"/>
      <c r="D46" s="257"/>
      <c r="E46" s="257"/>
      <c r="F46" s="98">
        <v>0.2</v>
      </c>
      <c r="G46" s="99">
        <f>F46*$F$40</f>
        <v>0</v>
      </c>
    </row>
    <row r="47" spans="2:7">
      <c r="B47" s="256" t="s">
        <v>96</v>
      </c>
      <c r="C47" s="257"/>
      <c r="D47" s="257"/>
      <c r="E47" s="257"/>
      <c r="F47" s="98">
        <v>3.5000000000000003E-2</v>
      </c>
      <c r="G47" s="99">
        <f>$F$40*F47</f>
        <v>0</v>
      </c>
    </row>
    <row r="48" spans="2:7" ht="39">
      <c r="B48" s="273"/>
      <c r="C48" s="274"/>
      <c r="D48" s="274"/>
      <c r="E48" s="274"/>
      <c r="F48" s="96" t="s">
        <v>97</v>
      </c>
      <c r="G48" s="97" t="s">
        <v>89</v>
      </c>
    </row>
    <row r="49" spans="2:7">
      <c r="B49" s="256" t="s">
        <v>98</v>
      </c>
      <c r="C49" s="257"/>
      <c r="D49" s="257"/>
      <c r="E49" s="257"/>
      <c r="F49" s="101">
        <v>8</v>
      </c>
      <c r="G49" s="99">
        <f>F49*$F$38</f>
        <v>16</v>
      </c>
    </row>
    <row r="50" spans="2:7">
      <c r="B50" s="256" t="s">
        <v>99</v>
      </c>
      <c r="C50" s="257"/>
      <c r="D50" s="257"/>
      <c r="E50" s="257"/>
      <c r="F50" s="101">
        <v>4</v>
      </c>
      <c r="G50" s="99">
        <f>F50*$F$38</f>
        <v>8</v>
      </c>
    </row>
    <row r="51" spans="2:7">
      <c r="B51" s="256" t="s">
        <v>100</v>
      </c>
      <c r="C51" s="257"/>
      <c r="D51" s="257"/>
      <c r="E51" s="257"/>
      <c r="F51" s="101">
        <v>10</v>
      </c>
      <c r="G51" s="99">
        <f>F51*$F$38</f>
        <v>20</v>
      </c>
    </row>
    <row r="52" spans="2:7" ht="15.75" thickBot="1">
      <c r="B52" s="269" t="s">
        <v>101</v>
      </c>
      <c r="C52" s="270"/>
      <c r="D52" s="270"/>
      <c r="E52" s="270"/>
      <c r="F52" s="102">
        <v>15</v>
      </c>
      <c r="G52" s="103">
        <f>F52*$F$38</f>
        <v>30</v>
      </c>
    </row>
    <row r="53" spans="2:7" ht="15.75" thickBot="1"/>
    <row r="54" spans="2:7">
      <c r="B54" s="264" t="s">
        <v>105</v>
      </c>
      <c r="C54" s="265"/>
      <c r="D54" s="265"/>
      <c r="E54" s="106" t="s">
        <v>86</v>
      </c>
      <c r="F54" s="106" t="s">
        <v>106</v>
      </c>
      <c r="G54" s="107" t="s">
        <v>107</v>
      </c>
    </row>
    <row r="55" spans="2:7">
      <c r="B55" s="247" t="s">
        <v>0</v>
      </c>
      <c r="C55" s="248"/>
      <c r="D55" s="249"/>
      <c r="E55" s="108" t="s">
        <v>3</v>
      </c>
      <c r="F55" s="108" t="s">
        <v>3</v>
      </c>
      <c r="G55" s="109">
        <f>IF($F$37&gt;0,(($G$41+$G$45)*(1+F46))+SUM($F$49:$F$52),0)</f>
        <v>0</v>
      </c>
    </row>
    <row r="56" spans="2:7">
      <c r="B56" s="261" t="s">
        <v>118</v>
      </c>
      <c r="C56" s="262"/>
      <c r="D56" s="263"/>
      <c r="E56" s="100">
        <f>COUNTIF($D$5:$D$31,$B56)</f>
        <v>0</v>
      </c>
      <c r="F56" s="101">
        <f>SUMIF($D$5:$D$31,$B56,$H$5:$H$31)*'FATORES DE AJUSTE'!$C$24*'FATORES DE AJUSTE'!$H$19</f>
        <v>0</v>
      </c>
      <c r="G56" s="109">
        <f>IF($F56&gt;0,((($F56*'Histórico Pontos'!$A$48)*(1+SUM($F$42:$F$44,$F$46))) +SUM($F$49:$F$52)),0)</f>
        <v>0</v>
      </c>
    </row>
    <row r="57" spans="2:7">
      <c r="B57" s="261" t="s">
        <v>119</v>
      </c>
      <c r="C57" s="262"/>
      <c r="D57" s="263"/>
      <c r="E57" s="100">
        <f t="shared" ref="E57:E60" si="1">COUNTIF($D$5:$D$31,$B57)</f>
        <v>0</v>
      </c>
      <c r="F57" s="101">
        <f>SUMIF($D$5:$D$31,$B57,$H$5:$H$31)*'FATORES DE AJUSTE'!$C$24*'FATORES DE AJUSTE'!$H$19</f>
        <v>0</v>
      </c>
      <c r="G57" s="109">
        <f>IF($F57&gt;0,((($F57*'Histórico Pontos'!$A$48)*(1+SUM($F$42:$F$44,$F$46))) +SUM($F$49:$F$52)),0)</f>
        <v>0</v>
      </c>
    </row>
    <row r="58" spans="2:7">
      <c r="B58" s="261" t="s">
        <v>120</v>
      </c>
      <c r="C58" s="262"/>
      <c r="D58" s="263"/>
      <c r="E58" s="100">
        <f t="shared" si="1"/>
        <v>0</v>
      </c>
      <c r="F58" s="101">
        <f>SUMIF($D$5:$D$31,$B58,$H$5:$H$31)*'FATORES DE AJUSTE'!$C$24*'FATORES DE AJUSTE'!$H$19</f>
        <v>0</v>
      </c>
      <c r="G58" s="109">
        <f>IF($F58&gt;0,((($F58*'Histórico Pontos'!$A$48)*(1+SUM($F$42:$F$44,$F$46))) +SUM($F$49:$F$52)),0)</f>
        <v>0</v>
      </c>
    </row>
    <row r="59" spans="2:7">
      <c r="B59" s="261" t="s">
        <v>121</v>
      </c>
      <c r="C59" s="262"/>
      <c r="D59" s="263"/>
      <c r="E59" s="100">
        <f t="shared" si="1"/>
        <v>0</v>
      </c>
      <c r="F59" s="101">
        <f>SUMIF($D$5:$D$31,$B59,$H$5:$H$31)*'FATORES DE AJUSTE'!$C$24*'FATORES DE AJUSTE'!$H$19</f>
        <v>0</v>
      </c>
      <c r="G59" s="109">
        <f>IF($F59&gt;0,((($F59*'Histórico Pontos'!$A$48)*(1+SUM($F$42:$F$44,$F$46))) +SUM($F$49:$F$52)),0)</f>
        <v>0</v>
      </c>
    </row>
    <row r="60" spans="2:7">
      <c r="B60" s="261" t="s">
        <v>122</v>
      </c>
      <c r="C60" s="262"/>
      <c r="D60" s="263"/>
      <c r="E60" s="100">
        <f t="shared" si="1"/>
        <v>0</v>
      </c>
      <c r="F60" s="101">
        <f>SUMIF($D$5:$D$31,$B60,$H$5:$H$31)*'FATORES DE AJUSTE'!$C$24*'FATORES DE AJUSTE'!$H$19</f>
        <v>0</v>
      </c>
      <c r="G60" s="109">
        <f>IF($F60&gt;0,((($F60*'Histórico Pontos'!$A$48)*(1+SUM($F$42:$F$44,$F$46))) +SUM($F$49:$F$52)),0)</f>
        <v>0</v>
      </c>
    </row>
    <row r="61" spans="2:7" ht="15.75" thickBot="1">
      <c r="B61" s="266" t="s">
        <v>2</v>
      </c>
      <c r="C61" s="267"/>
      <c r="D61" s="268"/>
      <c r="E61" s="110" t="s">
        <v>3</v>
      </c>
      <c r="F61" s="110" t="s">
        <v>3</v>
      </c>
      <c r="G61" s="111">
        <f>IF($F$37&gt;0,$G$47+SUM($F$49:$F$52),0)</f>
        <v>0</v>
      </c>
    </row>
    <row r="62" spans="2:7" ht="15.75" thickBot="1">
      <c r="B62" s="258" t="s">
        <v>5</v>
      </c>
      <c r="C62" s="259"/>
      <c r="D62" s="260"/>
      <c r="E62" s="112">
        <f>SUM(E55:E61)</f>
        <v>0</v>
      </c>
      <c r="F62" s="114">
        <f>SUM(F55:F61)</f>
        <v>0</v>
      </c>
      <c r="G62" s="113">
        <f>SUM(G55:G61)</f>
        <v>0</v>
      </c>
    </row>
    <row r="72" spans="4:4">
      <c r="D72" s="16">
        <v>66</v>
      </c>
    </row>
    <row r="73" spans="4:4">
      <c r="D73" s="16">
        <f>D72*0.25</f>
        <v>16.5</v>
      </c>
    </row>
    <row r="74" spans="4:4">
      <c r="D74" s="16">
        <f>D72-D73</f>
        <v>49.5</v>
      </c>
    </row>
  </sheetData>
  <mergeCells count="34">
    <mergeCell ref="B61:D61"/>
    <mergeCell ref="B51:E51"/>
    <mergeCell ref="B52:E52"/>
    <mergeCell ref="B36:E36"/>
    <mergeCell ref="F36:G36"/>
    <mergeCell ref="B46:E46"/>
    <mergeCell ref="B47:E47"/>
    <mergeCell ref="B48:E48"/>
    <mergeCell ref="B49:E49"/>
    <mergeCell ref="B50:E50"/>
    <mergeCell ref="B41:E41"/>
    <mergeCell ref="B42:E42"/>
    <mergeCell ref="B62:D62"/>
    <mergeCell ref="B56:D56"/>
    <mergeCell ref="B54:D54"/>
    <mergeCell ref="B55:D55"/>
    <mergeCell ref="B57:D57"/>
    <mergeCell ref="B58:D58"/>
    <mergeCell ref="B59:D59"/>
    <mergeCell ref="B60:D60"/>
    <mergeCell ref="B43:E43"/>
    <mergeCell ref="B44:E44"/>
    <mergeCell ref="B45:E45"/>
    <mergeCell ref="B38:E38"/>
    <mergeCell ref="F38:G38"/>
    <mergeCell ref="B2:H2"/>
    <mergeCell ref="B39:E39"/>
    <mergeCell ref="B40:E40"/>
    <mergeCell ref="F40:G40"/>
    <mergeCell ref="B34:E34"/>
    <mergeCell ref="B35:E35"/>
    <mergeCell ref="F35:G35"/>
    <mergeCell ref="B37:E37"/>
    <mergeCell ref="F37:G37"/>
  </mergeCells>
  <pageMargins left="0.511811024" right="0.511811024" top="0.78740157499999996" bottom="0.78740157499999996" header="0.31496062000000002" footer="0.31496062000000002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Config!$D$3:$D$21</xm:f>
          </x14:formula1>
          <xm:sqref>E5:E31</xm:sqref>
        </x14:dataValidation>
        <x14:dataValidation type="list" allowBlank="1" showInputMessage="1" showErrorMessage="1">
          <x14:formula1>
            <xm:f>Config!$E$3:$E$5</xm:f>
          </x14:formula1>
          <xm:sqref>F5:F31</xm:sqref>
        </x14:dataValidation>
        <x14:dataValidation type="list" allowBlank="1" showInputMessage="1" showErrorMessage="1">
          <x14:formula1>
            <xm:f>Config!$F$3:$F$5</xm:f>
          </x14:formula1>
          <xm:sqref>G5:G31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4"/>
  <sheetViews>
    <sheetView topLeftCell="A28" workbookViewId="0">
      <selection activeCell="I22" sqref="I22"/>
    </sheetView>
  </sheetViews>
  <sheetFormatPr defaultColWidth="11.42578125" defaultRowHeight="12.75"/>
  <cols>
    <col min="1" max="1" width="11.42578125" style="92" customWidth="1"/>
    <col min="2" max="2" width="37.7109375" style="92" customWidth="1"/>
    <col min="3" max="3" width="11.42578125" style="92" customWidth="1"/>
    <col min="4" max="4" width="10" style="92" bestFit="1" customWidth="1"/>
    <col min="5" max="6" width="11.42578125" style="92" customWidth="1"/>
    <col min="7" max="7" width="51.28515625" style="92" customWidth="1"/>
    <col min="8" max="8" width="11.42578125" style="92" customWidth="1"/>
    <col min="9" max="9" width="10" style="92" bestFit="1" customWidth="1"/>
    <col min="10" max="10" width="11.42578125" style="92" customWidth="1"/>
    <col min="11" max="11" width="20.42578125" style="92" customWidth="1"/>
    <col min="12" max="256" width="11.42578125" style="92"/>
    <col min="257" max="257" width="11.42578125" style="92" customWidth="1"/>
    <col min="258" max="258" width="37.7109375" style="92" customWidth="1"/>
    <col min="259" max="259" width="11.42578125" style="92" customWidth="1"/>
    <col min="260" max="260" width="10" style="92" bestFit="1" customWidth="1"/>
    <col min="261" max="262" width="11.42578125" style="92" customWidth="1"/>
    <col min="263" max="263" width="51.28515625" style="92" customWidth="1"/>
    <col min="264" max="264" width="11.42578125" style="92" customWidth="1"/>
    <col min="265" max="265" width="10" style="92" bestFit="1" customWidth="1"/>
    <col min="266" max="266" width="11.42578125" style="92" customWidth="1"/>
    <col min="267" max="267" width="20.42578125" style="92" customWidth="1"/>
    <col min="268" max="512" width="11.42578125" style="92"/>
    <col min="513" max="513" width="11.42578125" style="92" customWidth="1"/>
    <col min="514" max="514" width="37.7109375" style="92" customWidth="1"/>
    <col min="515" max="515" width="11.42578125" style="92" customWidth="1"/>
    <col min="516" max="516" width="10" style="92" bestFit="1" customWidth="1"/>
    <col min="517" max="518" width="11.42578125" style="92" customWidth="1"/>
    <col min="519" max="519" width="51.28515625" style="92" customWidth="1"/>
    <col min="520" max="520" width="11.42578125" style="92" customWidth="1"/>
    <col min="521" max="521" width="10" style="92" bestFit="1" customWidth="1"/>
    <col min="522" max="522" width="11.42578125" style="92" customWidth="1"/>
    <col min="523" max="523" width="20.42578125" style="92" customWidth="1"/>
    <col min="524" max="768" width="11.42578125" style="92"/>
    <col min="769" max="769" width="11.42578125" style="92" customWidth="1"/>
    <col min="770" max="770" width="37.7109375" style="92" customWidth="1"/>
    <col min="771" max="771" width="11.42578125" style="92" customWidth="1"/>
    <col min="772" max="772" width="10" style="92" bestFit="1" customWidth="1"/>
    <col min="773" max="774" width="11.42578125" style="92" customWidth="1"/>
    <col min="775" max="775" width="51.28515625" style="92" customWidth="1"/>
    <col min="776" max="776" width="11.42578125" style="92" customWidth="1"/>
    <col min="777" max="777" width="10" style="92" bestFit="1" customWidth="1"/>
    <col min="778" max="778" width="11.42578125" style="92" customWidth="1"/>
    <col min="779" max="779" width="20.42578125" style="92" customWidth="1"/>
    <col min="780" max="1024" width="11.42578125" style="92"/>
    <col min="1025" max="1025" width="11.42578125" style="92" customWidth="1"/>
    <col min="1026" max="1026" width="37.7109375" style="92" customWidth="1"/>
    <col min="1027" max="1027" width="11.42578125" style="92" customWidth="1"/>
    <col min="1028" max="1028" width="10" style="92" bestFit="1" customWidth="1"/>
    <col min="1029" max="1030" width="11.42578125" style="92" customWidth="1"/>
    <col min="1031" max="1031" width="51.28515625" style="92" customWidth="1"/>
    <col min="1032" max="1032" width="11.42578125" style="92" customWidth="1"/>
    <col min="1033" max="1033" width="10" style="92" bestFit="1" customWidth="1"/>
    <col min="1034" max="1034" width="11.42578125" style="92" customWidth="1"/>
    <col min="1035" max="1035" width="20.42578125" style="92" customWidth="1"/>
    <col min="1036" max="1280" width="11.42578125" style="92"/>
    <col min="1281" max="1281" width="11.42578125" style="92" customWidth="1"/>
    <col min="1282" max="1282" width="37.7109375" style="92" customWidth="1"/>
    <col min="1283" max="1283" width="11.42578125" style="92" customWidth="1"/>
    <col min="1284" max="1284" width="10" style="92" bestFit="1" customWidth="1"/>
    <col min="1285" max="1286" width="11.42578125" style="92" customWidth="1"/>
    <col min="1287" max="1287" width="51.28515625" style="92" customWidth="1"/>
    <col min="1288" max="1288" width="11.42578125" style="92" customWidth="1"/>
    <col min="1289" max="1289" width="10" style="92" bestFit="1" customWidth="1"/>
    <col min="1290" max="1290" width="11.42578125" style="92" customWidth="1"/>
    <col min="1291" max="1291" width="20.42578125" style="92" customWidth="1"/>
    <col min="1292" max="1536" width="11.42578125" style="92"/>
    <col min="1537" max="1537" width="11.42578125" style="92" customWidth="1"/>
    <col min="1538" max="1538" width="37.7109375" style="92" customWidth="1"/>
    <col min="1539" max="1539" width="11.42578125" style="92" customWidth="1"/>
    <col min="1540" max="1540" width="10" style="92" bestFit="1" customWidth="1"/>
    <col min="1541" max="1542" width="11.42578125" style="92" customWidth="1"/>
    <col min="1543" max="1543" width="51.28515625" style="92" customWidth="1"/>
    <col min="1544" max="1544" width="11.42578125" style="92" customWidth="1"/>
    <col min="1545" max="1545" width="10" style="92" bestFit="1" customWidth="1"/>
    <col min="1546" max="1546" width="11.42578125" style="92" customWidth="1"/>
    <col min="1547" max="1547" width="20.42578125" style="92" customWidth="1"/>
    <col min="1548" max="1792" width="11.42578125" style="92"/>
    <col min="1793" max="1793" width="11.42578125" style="92" customWidth="1"/>
    <col min="1794" max="1794" width="37.7109375" style="92" customWidth="1"/>
    <col min="1795" max="1795" width="11.42578125" style="92" customWidth="1"/>
    <col min="1796" max="1796" width="10" style="92" bestFit="1" customWidth="1"/>
    <col min="1797" max="1798" width="11.42578125" style="92" customWidth="1"/>
    <col min="1799" max="1799" width="51.28515625" style="92" customWidth="1"/>
    <col min="1800" max="1800" width="11.42578125" style="92" customWidth="1"/>
    <col min="1801" max="1801" width="10" style="92" bestFit="1" customWidth="1"/>
    <col min="1802" max="1802" width="11.42578125" style="92" customWidth="1"/>
    <col min="1803" max="1803" width="20.42578125" style="92" customWidth="1"/>
    <col min="1804" max="2048" width="11.42578125" style="92"/>
    <col min="2049" max="2049" width="11.42578125" style="92" customWidth="1"/>
    <col min="2050" max="2050" width="37.7109375" style="92" customWidth="1"/>
    <col min="2051" max="2051" width="11.42578125" style="92" customWidth="1"/>
    <col min="2052" max="2052" width="10" style="92" bestFit="1" customWidth="1"/>
    <col min="2053" max="2054" width="11.42578125" style="92" customWidth="1"/>
    <col min="2055" max="2055" width="51.28515625" style="92" customWidth="1"/>
    <col min="2056" max="2056" width="11.42578125" style="92" customWidth="1"/>
    <col min="2057" max="2057" width="10" style="92" bestFit="1" customWidth="1"/>
    <col min="2058" max="2058" width="11.42578125" style="92" customWidth="1"/>
    <col min="2059" max="2059" width="20.42578125" style="92" customWidth="1"/>
    <col min="2060" max="2304" width="11.42578125" style="92"/>
    <col min="2305" max="2305" width="11.42578125" style="92" customWidth="1"/>
    <col min="2306" max="2306" width="37.7109375" style="92" customWidth="1"/>
    <col min="2307" max="2307" width="11.42578125" style="92" customWidth="1"/>
    <col min="2308" max="2308" width="10" style="92" bestFit="1" customWidth="1"/>
    <col min="2309" max="2310" width="11.42578125" style="92" customWidth="1"/>
    <col min="2311" max="2311" width="51.28515625" style="92" customWidth="1"/>
    <col min="2312" max="2312" width="11.42578125" style="92" customWidth="1"/>
    <col min="2313" max="2313" width="10" style="92" bestFit="1" customWidth="1"/>
    <col min="2314" max="2314" width="11.42578125" style="92" customWidth="1"/>
    <col min="2315" max="2315" width="20.42578125" style="92" customWidth="1"/>
    <col min="2316" max="2560" width="11.42578125" style="92"/>
    <col min="2561" max="2561" width="11.42578125" style="92" customWidth="1"/>
    <col min="2562" max="2562" width="37.7109375" style="92" customWidth="1"/>
    <col min="2563" max="2563" width="11.42578125" style="92" customWidth="1"/>
    <col min="2564" max="2564" width="10" style="92" bestFit="1" customWidth="1"/>
    <col min="2565" max="2566" width="11.42578125" style="92" customWidth="1"/>
    <col min="2567" max="2567" width="51.28515625" style="92" customWidth="1"/>
    <col min="2568" max="2568" width="11.42578125" style="92" customWidth="1"/>
    <col min="2569" max="2569" width="10" style="92" bestFit="1" customWidth="1"/>
    <col min="2570" max="2570" width="11.42578125" style="92" customWidth="1"/>
    <col min="2571" max="2571" width="20.42578125" style="92" customWidth="1"/>
    <col min="2572" max="2816" width="11.42578125" style="92"/>
    <col min="2817" max="2817" width="11.42578125" style="92" customWidth="1"/>
    <col min="2818" max="2818" width="37.7109375" style="92" customWidth="1"/>
    <col min="2819" max="2819" width="11.42578125" style="92" customWidth="1"/>
    <col min="2820" max="2820" width="10" style="92" bestFit="1" customWidth="1"/>
    <col min="2821" max="2822" width="11.42578125" style="92" customWidth="1"/>
    <col min="2823" max="2823" width="51.28515625" style="92" customWidth="1"/>
    <col min="2824" max="2824" width="11.42578125" style="92" customWidth="1"/>
    <col min="2825" max="2825" width="10" style="92" bestFit="1" customWidth="1"/>
    <col min="2826" max="2826" width="11.42578125" style="92" customWidth="1"/>
    <col min="2827" max="2827" width="20.42578125" style="92" customWidth="1"/>
    <col min="2828" max="3072" width="11.42578125" style="92"/>
    <col min="3073" max="3073" width="11.42578125" style="92" customWidth="1"/>
    <col min="3074" max="3074" width="37.7109375" style="92" customWidth="1"/>
    <col min="3075" max="3075" width="11.42578125" style="92" customWidth="1"/>
    <col min="3076" max="3076" width="10" style="92" bestFit="1" customWidth="1"/>
    <col min="3077" max="3078" width="11.42578125" style="92" customWidth="1"/>
    <col min="3079" max="3079" width="51.28515625" style="92" customWidth="1"/>
    <col min="3080" max="3080" width="11.42578125" style="92" customWidth="1"/>
    <col min="3081" max="3081" width="10" style="92" bestFit="1" customWidth="1"/>
    <col min="3082" max="3082" width="11.42578125" style="92" customWidth="1"/>
    <col min="3083" max="3083" width="20.42578125" style="92" customWidth="1"/>
    <col min="3084" max="3328" width="11.42578125" style="92"/>
    <col min="3329" max="3329" width="11.42578125" style="92" customWidth="1"/>
    <col min="3330" max="3330" width="37.7109375" style="92" customWidth="1"/>
    <col min="3331" max="3331" width="11.42578125" style="92" customWidth="1"/>
    <col min="3332" max="3332" width="10" style="92" bestFit="1" customWidth="1"/>
    <col min="3333" max="3334" width="11.42578125" style="92" customWidth="1"/>
    <col min="3335" max="3335" width="51.28515625" style="92" customWidth="1"/>
    <col min="3336" max="3336" width="11.42578125" style="92" customWidth="1"/>
    <col min="3337" max="3337" width="10" style="92" bestFit="1" customWidth="1"/>
    <col min="3338" max="3338" width="11.42578125" style="92" customWidth="1"/>
    <col min="3339" max="3339" width="20.42578125" style="92" customWidth="1"/>
    <col min="3340" max="3584" width="11.42578125" style="92"/>
    <col min="3585" max="3585" width="11.42578125" style="92" customWidth="1"/>
    <col min="3586" max="3586" width="37.7109375" style="92" customWidth="1"/>
    <col min="3587" max="3587" width="11.42578125" style="92" customWidth="1"/>
    <col min="3588" max="3588" width="10" style="92" bestFit="1" customWidth="1"/>
    <col min="3589" max="3590" width="11.42578125" style="92" customWidth="1"/>
    <col min="3591" max="3591" width="51.28515625" style="92" customWidth="1"/>
    <col min="3592" max="3592" width="11.42578125" style="92" customWidth="1"/>
    <col min="3593" max="3593" width="10" style="92" bestFit="1" customWidth="1"/>
    <col min="3594" max="3594" width="11.42578125" style="92" customWidth="1"/>
    <col min="3595" max="3595" width="20.42578125" style="92" customWidth="1"/>
    <col min="3596" max="3840" width="11.42578125" style="92"/>
    <col min="3841" max="3841" width="11.42578125" style="92" customWidth="1"/>
    <col min="3842" max="3842" width="37.7109375" style="92" customWidth="1"/>
    <col min="3843" max="3843" width="11.42578125" style="92" customWidth="1"/>
    <col min="3844" max="3844" width="10" style="92" bestFit="1" customWidth="1"/>
    <col min="3845" max="3846" width="11.42578125" style="92" customWidth="1"/>
    <col min="3847" max="3847" width="51.28515625" style="92" customWidth="1"/>
    <col min="3848" max="3848" width="11.42578125" style="92" customWidth="1"/>
    <col min="3849" max="3849" width="10" style="92" bestFit="1" customWidth="1"/>
    <col min="3850" max="3850" width="11.42578125" style="92" customWidth="1"/>
    <col min="3851" max="3851" width="20.42578125" style="92" customWidth="1"/>
    <col min="3852" max="4096" width="11.42578125" style="92"/>
    <col min="4097" max="4097" width="11.42578125" style="92" customWidth="1"/>
    <col min="4098" max="4098" width="37.7109375" style="92" customWidth="1"/>
    <col min="4099" max="4099" width="11.42578125" style="92" customWidth="1"/>
    <col min="4100" max="4100" width="10" style="92" bestFit="1" customWidth="1"/>
    <col min="4101" max="4102" width="11.42578125" style="92" customWidth="1"/>
    <col min="4103" max="4103" width="51.28515625" style="92" customWidth="1"/>
    <col min="4104" max="4104" width="11.42578125" style="92" customWidth="1"/>
    <col min="4105" max="4105" width="10" style="92" bestFit="1" customWidth="1"/>
    <col min="4106" max="4106" width="11.42578125" style="92" customWidth="1"/>
    <col min="4107" max="4107" width="20.42578125" style="92" customWidth="1"/>
    <col min="4108" max="4352" width="11.42578125" style="92"/>
    <col min="4353" max="4353" width="11.42578125" style="92" customWidth="1"/>
    <col min="4354" max="4354" width="37.7109375" style="92" customWidth="1"/>
    <col min="4355" max="4355" width="11.42578125" style="92" customWidth="1"/>
    <col min="4356" max="4356" width="10" style="92" bestFit="1" customWidth="1"/>
    <col min="4357" max="4358" width="11.42578125" style="92" customWidth="1"/>
    <col min="4359" max="4359" width="51.28515625" style="92" customWidth="1"/>
    <col min="4360" max="4360" width="11.42578125" style="92" customWidth="1"/>
    <col min="4361" max="4361" width="10" style="92" bestFit="1" customWidth="1"/>
    <col min="4362" max="4362" width="11.42578125" style="92" customWidth="1"/>
    <col min="4363" max="4363" width="20.42578125" style="92" customWidth="1"/>
    <col min="4364" max="4608" width="11.42578125" style="92"/>
    <col min="4609" max="4609" width="11.42578125" style="92" customWidth="1"/>
    <col min="4610" max="4610" width="37.7109375" style="92" customWidth="1"/>
    <col min="4611" max="4611" width="11.42578125" style="92" customWidth="1"/>
    <col min="4612" max="4612" width="10" style="92" bestFit="1" customWidth="1"/>
    <col min="4613" max="4614" width="11.42578125" style="92" customWidth="1"/>
    <col min="4615" max="4615" width="51.28515625" style="92" customWidth="1"/>
    <col min="4616" max="4616" width="11.42578125" style="92" customWidth="1"/>
    <col min="4617" max="4617" width="10" style="92" bestFit="1" customWidth="1"/>
    <col min="4618" max="4618" width="11.42578125" style="92" customWidth="1"/>
    <col min="4619" max="4619" width="20.42578125" style="92" customWidth="1"/>
    <col min="4620" max="4864" width="11.42578125" style="92"/>
    <col min="4865" max="4865" width="11.42578125" style="92" customWidth="1"/>
    <col min="4866" max="4866" width="37.7109375" style="92" customWidth="1"/>
    <col min="4867" max="4867" width="11.42578125" style="92" customWidth="1"/>
    <col min="4868" max="4868" width="10" style="92" bestFit="1" customWidth="1"/>
    <col min="4869" max="4870" width="11.42578125" style="92" customWidth="1"/>
    <col min="4871" max="4871" width="51.28515625" style="92" customWidth="1"/>
    <col min="4872" max="4872" width="11.42578125" style="92" customWidth="1"/>
    <col min="4873" max="4873" width="10" style="92" bestFit="1" customWidth="1"/>
    <col min="4874" max="4874" width="11.42578125" style="92" customWidth="1"/>
    <col min="4875" max="4875" width="20.42578125" style="92" customWidth="1"/>
    <col min="4876" max="5120" width="11.42578125" style="92"/>
    <col min="5121" max="5121" width="11.42578125" style="92" customWidth="1"/>
    <col min="5122" max="5122" width="37.7109375" style="92" customWidth="1"/>
    <col min="5123" max="5123" width="11.42578125" style="92" customWidth="1"/>
    <col min="5124" max="5124" width="10" style="92" bestFit="1" customWidth="1"/>
    <col min="5125" max="5126" width="11.42578125" style="92" customWidth="1"/>
    <col min="5127" max="5127" width="51.28515625" style="92" customWidth="1"/>
    <col min="5128" max="5128" width="11.42578125" style="92" customWidth="1"/>
    <col min="5129" max="5129" width="10" style="92" bestFit="1" customWidth="1"/>
    <col min="5130" max="5130" width="11.42578125" style="92" customWidth="1"/>
    <col min="5131" max="5131" width="20.42578125" style="92" customWidth="1"/>
    <col min="5132" max="5376" width="11.42578125" style="92"/>
    <col min="5377" max="5377" width="11.42578125" style="92" customWidth="1"/>
    <col min="5378" max="5378" width="37.7109375" style="92" customWidth="1"/>
    <col min="5379" max="5379" width="11.42578125" style="92" customWidth="1"/>
    <col min="5380" max="5380" width="10" style="92" bestFit="1" customWidth="1"/>
    <col min="5381" max="5382" width="11.42578125" style="92" customWidth="1"/>
    <col min="5383" max="5383" width="51.28515625" style="92" customWidth="1"/>
    <col min="5384" max="5384" width="11.42578125" style="92" customWidth="1"/>
    <col min="5385" max="5385" width="10" style="92" bestFit="1" customWidth="1"/>
    <col min="5386" max="5386" width="11.42578125" style="92" customWidth="1"/>
    <col min="5387" max="5387" width="20.42578125" style="92" customWidth="1"/>
    <col min="5388" max="5632" width="11.42578125" style="92"/>
    <col min="5633" max="5633" width="11.42578125" style="92" customWidth="1"/>
    <col min="5634" max="5634" width="37.7109375" style="92" customWidth="1"/>
    <col min="5635" max="5635" width="11.42578125" style="92" customWidth="1"/>
    <col min="5636" max="5636" width="10" style="92" bestFit="1" customWidth="1"/>
    <col min="5637" max="5638" width="11.42578125" style="92" customWidth="1"/>
    <col min="5639" max="5639" width="51.28515625" style="92" customWidth="1"/>
    <col min="5640" max="5640" width="11.42578125" style="92" customWidth="1"/>
    <col min="5641" max="5641" width="10" style="92" bestFit="1" customWidth="1"/>
    <col min="5642" max="5642" width="11.42578125" style="92" customWidth="1"/>
    <col min="5643" max="5643" width="20.42578125" style="92" customWidth="1"/>
    <col min="5644" max="5888" width="11.42578125" style="92"/>
    <col min="5889" max="5889" width="11.42578125" style="92" customWidth="1"/>
    <col min="5890" max="5890" width="37.7109375" style="92" customWidth="1"/>
    <col min="5891" max="5891" width="11.42578125" style="92" customWidth="1"/>
    <col min="5892" max="5892" width="10" style="92" bestFit="1" customWidth="1"/>
    <col min="5893" max="5894" width="11.42578125" style="92" customWidth="1"/>
    <col min="5895" max="5895" width="51.28515625" style="92" customWidth="1"/>
    <col min="5896" max="5896" width="11.42578125" style="92" customWidth="1"/>
    <col min="5897" max="5897" width="10" style="92" bestFit="1" customWidth="1"/>
    <col min="5898" max="5898" width="11.42578125" style="92" customWidth="1"/>
    <col min="5899" max="5899" width="20.42578125" style="92" customWidth="1"/>
    <col min="5900" max="6144" width="11.42578125" style="92"/>
    <col min="6145" max="6145" width="11.42578125" style="92" customWidth="1"/>
    <col min="6146" max="6146" width="37.7109375" style="92" customWidth="1"/>
    <col min="6147" max="6147" width="11.42578125" style="92" customWidth="1"/>
    <col min="6148" max="6148" width="10" style="92" bestFit="1" customWidth="1"/>
    <col min="6149" max="6150" width="11.42578125" style="92" customWidth="1"/>
    <col min="6151" max="6151" width="51.28515625" style="92" customWidth="1"/>
    <col min="6152" max="6152" width="11.42578125" style="92" customWidth="1"/>
    <col min="6153" max="6153" width="10" style="92" bestFit="1" customWidth="1"/>
    <col min="6154" max="6154" width="11.42578125" style="92" customWidth="1"/>
    <col min="6155" max="6155" width="20.42578125" style="92" customWidth="1"/>
    <col min="6156" max="6400" width="11.42578125" style="92"/>
    <col min="6401" max="6401" width="11.42578125" style="92" customWidth="1"/>
    <col min="6402" max="6402" width="37.7109375" style="92" customWidth="1"/>
    <col min="6403" max="6403" width="11.42578125" style="92" customWidth="1"/>
    <col min="6404" max="6404" width="10" style="92" bestFit="1" customWidth="1"/>
    <col min="6405" max="6406" width="11.42578125" style="92" customWidth="1"/>
    <col min="6407" max="6407" width="51.28515625" style="92" customWidth="1"/>
    <col min="6408" max="6408" width="11.42578125" style="92" customWidth="1"/>
    <col min="6409" max="6409" width="10" style="92" bestFit="1" customWidth="1"/>
    <col min="6410" max="6410" width="11.42578125" style="92" customWidth="1"/>
    <col min="6411" max="6411" width="20.42578125" style="92" customWidth="1"/>
    <col min="6412" max="6656" width="11.42578125" style="92"/>
    <col min="6657" max="6657" width="11.42578125" style="92" customWidth="1"/>
    <col min="6658" max="6658" width="37.7109375" style="92" customWidth="1"/>
    <col min="6659" max="6659" width="11.42578125" style="92" customWidth="1"/>
    <col min="6660" max="6660" width="10" style="92" bestFit="1" customWidth="1"/>
    <col min="6661" max="6662" width="11.42578125" style="92" customWidth="1"/>
    <col min="6663" max="6663" width="51.28515625" style="92" customWidth="1"/>
    <col min="6664" max="6664" width="11.42578125" style="92" customWidth="1"/>
    <col min="6665" max="6665" width="10" style="92" bestFit="1" customWidth="1"/>
    <col min="6666" max="6666" width="11.42578125" style="92" customWidth="1"/>
    <col min="6667" max="6667" width="20.42578125" style="92" customWidth="1"/>
    <col min="6668" max="6912" width="11.42578125" style="92"/>
    <col min="6913" max="6913" width="11.42578125" style="92" customWidth="1"/>
    <col min="6914" max="6914" width="37.7109375" style="92" customWidth="1"/>
    <col min="6915" max="6915" width="11.42578125" style="92" customWidth="1"/>
    <col min="6916" max="6916" width="10" style="92" bestFit="1" customWidth="1"/>
    <col min="6917" max="6918" width="11.42578125" style="92" customWidth="1"/>
    <col min="6919" max="6919" width="51.28515625" style="92" customWidth="1"/>
    <col min="6920" max="6920" width="11.42578125" style="92" customWidth="1"/>
    <col min="6921" max="6921" width="10" style="92" bestFit="1" customWidth="1"/>
    <col min="6922" max="6922" width="11.42578125" style="92" customWidth="1"/>
    <col min="6923" max="6923" width="20.42578125" style="92" customWidth="1"/>
    <col min="6924" max="7168" width="11.42578125" style="92"/>
    <col min="7169" max="7169" width="11.42578125" style="92" customWidth="1"/>
    <col min="7170" max="7170" width="37.7109375" style="92" customWidth="1"/>
    <col min="7171" max="7171" width="11.42578125" style="92" customWidth="1"/>
    <col min="7172" max="7172" width="10" style="92" bestFit="1" customWidth="1"/>
    <col min="7173" max="7174" width="11.42578125" style="92" customWidth="1"/>
    <col min="7175" max="7175" width="51.28515625" style="92" customWidth="1"/>
    <col min="7176" max="7176" width="11.42578125" style="92" customWidth="1"/>
    <col min="7177" max="7177" width="10" style="92" bestFit="1" customWidth="1"/>
    <col min="7178" max="7178" width="11.42578125" style="92" customWidth="1"/>
    <col min="7179" max="7179" width="20.42578125" style="92" customWidth="1"/>
    <col min="7180" max="7424" width="11.42578125" style="92"/>
    <col min="7425" max="7425" width="11.42578125" style="92" customWidth="1"/>
    <col min="7426" max="7426" width="37.7109375" style="92" customWidth="1"/>
    <col min="7427" max="7427" width="11.42578125" style="92" customWidth="1"/>
    <col min="7428" max="7428" width="10" style="92" bestFit="1" customWidth="1"/>
    <col min="7429" max="7430" width="11.42578125" style="92" customWidth="1"/>
    <col min="7431" max="7431" width="51.28515625" style="92" customWidth="1"/>
    <col min="7432" max="7432" width="11.42578125" style="92" customWidth="1"/>
    <col min="7433" max="7433" width="10" style="92" bestFit="1" customWidth="1"/>
    <col min="7434" max="7434" width="11.42578125" style="92" customWidth="1"/>
    <col min="7435" max="7435" width="20.42578125" style="92" customWidth="1"/>
    <col min="7436" max="7680" width="11.42578125" style="92"/>
    <col min="7681" max="7681" width="11.42578125" style="92" customWidth="1"/>
    <col min="7682" max="7682" width="37.7109375" style="92" customWidth="1"/>
    <col min="7683" max="7683" width="11.42578125" style="92" customWidth="1"/>
    <col min="7684" max="7684" width="10" style="92" bestFit="1" customWidth="1"/>
    <col min="7685" max="7686" width="11.42578125" style="92" customWidth="1"/>
    <col min="7687" max="7687" width="51.28515625" style="92" customWidth="1"/>
    <col min="7688" max="7688" width="11.42578125" style="92" customWidth="1"/>
    <col min="7689" max="7689" width="10" style="92" bestFit="1" customWidth="1"/>
    <col min="7690" max="7690" width="11.42578125" style="92" customWidth="1"/>
    <col min="7691" max="7691" width="20.42578125" style="92" customWidth="1"/>
    <col min="7692" max="7936" width="11.42578125" style="92"/>
    <col min="7937" max="7937" width="11.42578125" style="92" customWidth="1"/>
    <col min="7938" max="7938" width="37.7109375" style="92" customWidth="1"/>
    <col min="7939" max="7939" width="11.42578125" style="92" customWidth="1"/>
    <col min="7940" max="7940" width="10" style="92" bestFit="1" customWidth="1"/>
    <col min="7941" max="7942" width="11.42578125" style="92" customWidth="1"/>
    <col min="7943" max="7943" width="51.28515625" style="92" customWidth="1"/>
    <col min="7944" max="7944" width="11.42578125" style="92" customWidth="1"/>
    <col min="7945" max="7945" width="10" style="92" bestFit="1" customWidth="1"/>
    <col min="7946" max="7946" width="11.42578125" style="92" customWidth="1"/>
    <col min="7947" max="7947" width="20.42578125" style="92" customWidth="1"/>
    <col min="7948" max="8192" width="11.42578125" style="92"/>
    <col min="8193" max="8193" width="11.42578125" style="92" customWidth="1"/>
    <col min="8194" max="8194" width="37.7109375" style="92" customWidth="1"/>
    <col min="8195" max="8195" width="11.42578125" style="92" customWidth="1"/>
    <col min="8196" max="8196" width="10" style="92" bestFit="1" customWidth="1"/>
    <col min="8197" max="8198" width="11.42578125" style="92" customWidth="1"/>
    <col min="8199" max="8199" width="51.28515625" style="92" customWidth="1"/>
    <col min="8200" max="8200" width="11.42578125" style="92" customWidth="1"/>
    <col min="8201" max="8201" width="10" style="92" bestFit="1" customWidth="1"/>
    <col min="8202" max="8202" width="11.42578125" style="92" customWidth="1"/>
    <col min="8203" max="8203" width="20.42578125" style="92" customWidth="1"/>
    <col min="8204" max="8448" width="11.42578125" style="92"/>
    <col min="8449" max="8449" width="11.42578125" style="92" customWidth="1"/>
    <col min="8450" max="8450" width="37.7109375" style="92" customWidth="1"/>
    <col min="8451" max="8451" width="11.42578125" style="92" customWidth="1"/>
    <col min="8452" max="8452" width="10" style="92" bestFit="1" customWidth="1"/>
    <col min="8453" max="8454" width="11.42578125" style="92" customWidth="1"/>
    <col min="8455" max="8455" width="51.28515625" style="92" customWidth="1"/>
    <col min="8456" max="8456" width="11.42578125" style="92" customWidth="1"/>
    <col min="8457" max="8457" width="10" style="92" bestFit="1" customWidth="1"/>
    <col min="8458" max="8458" width="11.42578125" style="92" customWidth="1"/>
    <col min="8459" max="8459" width="20.42578125" style="92" customWidth="1"/>
    <col min="8460" max="8704" width="11.42578125" style="92"/>
    <col min="8705" max="8705" width="11.42578125" style="92" customWidth="1"/>
    <col min="8706" max="8706" width="37.7109375" style="92" customWidth="1"/>
    <col min="8707" max="8707" width="11.42578125" style="92" customWidth="1"/>
    <col min="8708" max="8708" width="10" style="92" bestFit="1" customWidth="1"/>
    <col min="8709" max="8710" width="11.42578125" style="92" customWidth="1"/>
    <col min="8711" max="8711" width="51.28515625" style="92" customWidth="1"/>
    <col min="8712" max="8712" width="11.42578125" style="92" customWidth="1"/>
    <col min="8713" max="8713" width="10" style="92" bestFit="1" customWidth="1"/>
    <col min="8714" max="8714" width="11.42578125" style="92" customWidth="1"/>
    <col min="8715" max="8715" width="20.42578125" style="92" customWidth="1"/>
    <col min="8716" max="8960" width="11.42578125" style="92"/>
    <col min="8961" max="8961" width="11.42578125" style="92" customWidth="1"/>
    <col min="8962" max="8962" width="37.7109375" style="92" customWidth="1"/>
    <col min="8963" max="8963" width="11.42578125" style="92" customWidth="1"/>
    <col min="8964" max="8964" width="10" style="92" bestFit="1" customWidth="1"/>
    <col min="8965" max="8966" width="11.42578125" style="92" customWidth="1"/>
    <col min="8967" max="8967" width="51.28515625" style="92" customWidth="1"/>
    <col min="8968" max="8968" width="11.42578125" style="92" customWidth="1"/>
    <col min="8969" max="8969" width="10" style="92" bestFit="1" customWidth="1"/>
    <col min="8970" max="8970" width="11.42578125" style="92" customWidth="1"/>
    <col min="8971" max="8971" width="20.42578125" style="92" customWidth="1"/>
    <col min="8972" max="9216" width="11.42578125" style="92"/>
    <col min="9217" max="9217" width="11.42578125" style="92" customWidth="1"/>
    <col min="9218" max="9218" width="37.7109375" style="92" customWidth="1"/>
    <col min="9219" max="9219" width="11.42578125" style="92" customWidth="1"/>
    <col min="9220" max="9220" width="10" style="92" bestFit="1" customWidth="1"/>
    <col min="9221" max="9222" width="11.42578125" style="92" customWidth="1"/>
    <col min="9223" max="9223" width="51.28515625" style="92" customWidth="1"/>
    <col min="9224" max="9224" width="11.42578125" style="92" customWidth="1"/>
    <col min="9225" max="9225" width="10" style="92" bestFit="1" customWidth="1"/>
    <col min="9226" max="9226" width="11.42578125" style="92" customWidth="1"/>
    <col min="9227" max="9227" width="20.42578125" style="92" customWidth="1"/>
    <col min="9228" max="9472" width="11.42578125" style="92"/>
    <col min="9473" max="9473" width="11.42578125" style="92" customWidth="1"/>
    <col min="9474" max="9474" width="37.7109375" style="92" customWidth="1"/>
    <col min="9475" max="9475" width="11.42578125" style="92" customWidth="1"/>
    <col min="9476" max="9476" width="10" style="92" bestFit="1" customWidth="1"/>
    <col min="9477" max="9478" width="11.42578125" style="92" customWidth="1"/>
    <col min="9479" max="9479" width="51.28515625" style="92" customWidth="1"/>
    <col min="9480" max="9480" width="11.42578125" style="92" customWidth="1"/>
    <col min="9481" max="9481" width="10" style="92" bestFit="1" customWidth="1"/>
    <col min="9482" max="9482" width="11.42578125" style="92" customWidth="1"/>
    <col min="9483" max="9483" width="20.42578125" style="92" customWidth="1"/>
    <col min="9484" max="9728" width="11.42578125" style="92"/>
    <col min="9729" max="9729" width="11.42578125" style="92" customWidth="1"/>
    <col min="9730" max="9730" width="37.7109375" style="92" customWidth="1"/>
    <col min="9731" max="9731" width="11.42578125" style="92" customWidth="1"/>
    <col min="9732" max="9732" width="10" style="92" bestFit="1" customWidth="1"/>
    <col min="9733" max="9734" width="11.42578125" style="92" customWidth="1"/>
    <col min="9735" max="9735" width="51.28515625" style="92" customWidth="1"/>
    <col min="9736" max="9736" width="11.42578125" style="92" customWidth="1"/>
    <col min="9737" max="9737" width="10" style="92" bestFit="1" customWidth="1"/>
    <col min="9738" max="9738" width="11.42578125" style="92" customWidth="1"/>
    <col min="9739" max="9739" width="20.42578125" style="92" customWidth="1"/>
    <col min="9740" max="9984" width="11.42578125" style="92"/>
    <col min="9985" max="9985" width="11.42578125" style="92" customWidth="1"/>
    <col min="9986" max="9986" width="37.7109375" style="92" customWidth="1"/>
    <col min="9987" max="9987" width="11.42578125" style="92" customWidth="1"/>
    <col min="9988" max="9988" width="10" style="92" bestFit="1" customWidth="1"/>
    <col min="9989" max="9990" width="11.42578125" style="92" customWidth="1"/>
    <col min="9991" max="9991" width="51.28515625" style="92" customWidth="1"/>
    <col min="9992" max="9992" width="11.42578125" style="92" customWidth="1"/>
    <col min="9993" max="9993" width="10" style="92" bestFit="1" customWidth="1"/>
    <col min="9994" max="9994" width="11.42578125" style="92" customWidth="1"/>
    <col min="9995" max="9995" width="20.42578125" style="92" customWidth="1"/>
    <col min="9996" max="10240" width="11.42578125" style="92"/>
    <col min="10241" max="10241" width="11.42578125" style="92" customWidth="1"/>
    <col min="10242" max="10242" width="37.7109375" style="92" customWidth="1"/>
    <col min="10243" max="10243" width="11.42578125" style="92" customWidth="1"/>
    <col min="10244" max="10244" width="10" style="92" bestFit="1" customWidth="1"/>
    <col min="10245" max="10246" width="11.42578125" style="92" customWidth="1"/>
    <col min="10247" max="10247" width="51.28515625" style="92" customWidth="1"/>
    <col min="10248" max="10248" width="11.42578125" style="92" customWidth="1"/>
    <col min="10249" max="10249" width="10" style="92" bestFit="1" customWidth="1"/>
    <col min="10250" max="10250" width="11.42578125" style="92" customWidth="1"/>
    <col min="10251" max="10251" width="20.42578125" style="92" customWidth="1"/>
    <col min="10252" max="10496" width="11.42578125" style="92"/>
    <col min="10497" max="10497" width="11.42578125" style="92" customWidth="1"/>
    <col min="10498" max="10498" width="37.7109375" style="92" customWidth="1"/>
    <col min="10499" max="10499" width="11.42578125" style="92" customWidth="1"/>
    <col min="10500" max="10500" width="10" style="92" bestFit="1" customWidth="1"/>
    <col min="10501" max="10502" width="11.42578125" style="92" customWidth="1"/>
    <col min="10503" max="10503" width="51.28515625" style="92" customWidth="1"/>
    <col min="10504" max="10504" width="11.42578125" style="92" customWidth="1"/>
    <col min="10505" max="10505" width="10" style="92" bestFit="1" customWidth="1"/>
    <col min="10506" max="10506" width="11.42578125" style="92" customWidth="1"/>
    <col min="10507" max="10507" width="20.42578125" style="92" customWidth="1"/>
    <col min="10508" max="10752" width="11.42578125" style="92"/>
    <col min="10753" max="10753" width="11.42578125" style="92" customWidth="1"/>
    <col min="10754" max="10754" width="37.7109375" style="92" customWidth="1"/>
    <col min="10755" max="10755" width="11.42578125" style="92" customWidth="1"/>
    <col min="10756" max="10756" width="10" style="92" bestFit="1" customWidth="1"/>
    <col min="10757" max="10758" width="11.42578125" style="92" customWidth="1"/>
    <col min="10759" max="10759" width="51.28515625" style="92" customWidth="1"/>
    <col min="10760" max="10760" width="11.42578125" style="92" customWidth="1"/>
    <col min="10761" max="10761" width="10" style="92" bestFit="1" customWidth="1"/>
    <col min="10762" max="10762" width="11.42578125" style="92" customWidth="1"/>
    <col min="10763" max="10763" width="20.42578125" style="92" customWidth="1"/>
    <col min="10764" max="11008" width="11.42578125" style="92"/>
    <col min="11009" max="11009" width="11.42578125" style="92" customWidth="1"/>
    <col min="11010" max="11010" width="37.7109375" style="92" customWidth="1"/>
    <col min="11011" max="11011" width="11.42578125" style="92" customWidth="1"/>
    <col min="11012" max="11012" width="10" style="92" bestFit="1" customWidth="1"/>
    <col min="11013" max="11014" width="11.42578125" style="92" customWidth="1"/>
    <col min="11015" max="11015" width="51.28515625" style="92" customWidth="1"/>
    <col min="11016" max="11016" width="11.42578125" style="92" customWidth="1"/>
    <col min="11017" max="11017" width="10" style="92" bestFit="1" customWidth="1"/>
    <col min="11018" max="11018" width="11.42578125" style="92" customWidth="1"/>
    <col min="11019" max="11019" width="20.42578125" style="92" customWidth="1"/>
    <col min="11020" max="11264" width="11.42578125" style="92"/>
    <col min="11265" max="11265" width="11.42578125" style="92" customWidth="1"/>
    <col min="11266" max="11266" width="37.7109375" style="92" customWidth="1"/>
    <col min="11267" max="11267" width="11.42578125" style="92" customWidth="1"/>
    <col min="11268" max="11268" width="10" style="92" bestFit="1" customWidth="1"/>
    <col min="11269" max="11270" width="11.42578125" style="92" customWidth="1"/>
    <col min="11271" max="11271" width="51.28515625" style="92" customWidth="1"/>
    <col min="11272" max="11272" width="11.42578125" style="92" customWidth="1"/>
    <col min="11273" max="11273" width="10" style="92" bestFit="1" customWidth="1"/>
    <col min="11274" max="11274" width="11.42578125" style="92" customWidth="1"/>
    <col min="11275" max="11275" width="20.42578125" style="92" customWidth="1"/>
    <col min="11276" max="11520" width="11.42578125" style="92"/>
    <col min="11521" max="11521" width="11.42578125" style="92" customWidth="1"/>
    <col min="11522" max="11522" width="37.7109375" style="92" customWidth="1"/>
    <col min="11523" max="11523" width="11.42578125" style="92" customWidth="1"/>
    <col min="11524" max="11524" width="10" style="92" bestFit="1" customWidth="1"/>
    <col min="11525" max="11526" width="11.42578125" style="92" customWidth="1"/>
    <col min="11527" max="11527" width="51.28515625" style="92" customWidth="1"/>
    <col min="11528" max="11528" width="11.42578125" style="92" customWidth="1"/>
    <col min="11529" max="11529" width="10" style="92" bestFit="1" customWidth="1"/>
    <col min="11530" max="11530" width="11.42578125" style="92" customWidth="1"/>
    <col min="11531" max="11531" width="20.42578125" style="92" customWidth="1"/>
    <col min="11532" max="11776" width="11.42578125" style="92"/>
    <col min="11777" max="11777" width="11.42578125" style="92" customWidth="1"/>
    <col min="11778" max="11778" width="37.7109375" style="92" customWidth="1"/>
    <col min="11779" max="11779" width="11.42578125" style="92" customWidth="1"/>
    <col min="11780" max="11780" width="10" style="92" bestFit="1" customWidth="1"/>
    <col min="11781" max="11782" width="11.42578125" style="92" customWidth="1"/>
    <col min="11783" max="11783" width="51.28515625" style="92" customWidth="1"/>
    <col min="11784" max="11784" width="11.42578125" style="92" customWidth="1"/>
    <col min="11785" max="11785" width="10" style="92" bestFit="1" customWidth="1"/>
    <col min="11786" max="11786" width="11.42578125" style="92" customWidth="1"/>
    <col min="11787" max="11787" width="20.42578125" style="92" customWidth="1"/>
    <col min="11788" max="12032" width="11.42578125" style="92"/>
    <col min="12033" max="12033" width="11.42578125" style="92" customWidth="1"/>
    <col min="12034" max="12034" width="37.7109375" style="92" customWidth="1"/>
    <col min="12035" max="12035" width="11.42578125" style="92" customWidth="1"/>
    <col min="12036" max="12036" width="10" style="92" bestFit="1" customWidth="1"/>
    <col min="12037" max="12038" width="11.42578125" style="92" customWidth="1"/>
    <col min="12039" max="12039" width="51.28515625" style="92" customWidth="1"/>
    <col min="12040" max="12040" width="11.42578125" style="92" customWidth="1"/>
    <col min="12041" max="12041" width="10" style="92" bestFit="1" customWidth="1"/>
    <col min="12042" max="12042" width="11.42578125" style="92" customWidth="1"/>
    <col min="12043" max="12043" width="20.42578125" style="92" customWidth="1"/>
    <col min="12044" max="12288" width="11.42578125" style="92"/>
    <col min="12289" max="12289" width="11.42578125" style="92" customWidth="1"/>
    <col min="12290" max="12290" width="37.7109375" style="92" customWidth="1"/>
    <col min="12291" max="12291" width="11.42578125" style="92" customWidth="1"/>
    <col min="12292" max="12292" width="10" style="92" bestFit="1" customWidth="1"/>
    <col min="12293" max="12294" width="11.42578125" style="92" customWidth="1"/>
    <col min="12295" max="12295" width="51.28515625" style="92" customWidth="1"/>
    <col min="12296" max="12296" width="11.42578125" style="92" customWidth="1"/>
    <col min="12297" max="12297" width="10" style="92" bestFit="1" customWidth="1"/>
    <col min="12298" max="12298" width="11.42578125" style="92" customWidth="1"/>
    <col min="12299" max="12299" width="20.42578125" style="92" customWidth="1"/>
    <col min="12300" max="12544" width="11.42578125" style="92"/>
    <col min="12545" max="12545" width="11.42578125" style="92" customWidth="1"/>
    <col min="12546" max="12546" width="37.7109375" style="92" customWidth="1"/>
    <col min="12547" max="12547" width="11.42578125" style="92" customWidth="1"/>
    <col min="12548" max="12548" width="10" style="92" bestFit="1" customWidth="1"/>
    <col min="12549" max="12550" width="11.42578125" style="92" customWidth="1"/>
    <col min="12551" max="12551" width="51.28515625" style="92" customWidth="1"/>
    <col min="12552" max="12552" width="11.42578125" style="92" customWidth="1"/>
    <col min="12553" max="12553" width="10" style="92" bestFit="1" customWidth="1"/>
    <col min="12554" max="12554" width="11.42578125" style="92" customWidth="1"/>
    <col min="12555" max="12555" width="20.42578125" style="92" customWidth="1"/>
    <col min="12556" max="12800" width="11.42578125" style="92"/>
    <col min="12801" max="12801" width="11.42578125" style="92" customWidth="1"/>
    <col min="12802" max="12802" width="37.7109375" style="92" customWidth="1"/>
    <col min="12803" max="12803" width="11.42578125" style="92" customWidth="1"/>
    <col min="12804" max="12804" width="10" style="92" bestFit="1" customWidth="1"/>
    <col min="12805" max="12806" width="11.42578125" style="92" customWidth="1"/>
    <col min="12807" max="12807" width="51.28515625" style="92" customWidth="1"/>
    <col min="12808" max="12808" width="11.42578125" style="92" customWidth="1"/>
    <col min="12809" max="12809" width="10" style="92" bestFit="1" customWidth="1"/>
    <col min="12810" max="12810" width="11.42578125" style="92" customWidth="1"/>
    <col min="12811" max="12811" width="20.42578125" style="92" customWidth="1"/>
    <col min="12812" max="13056" width="11.42578125" style="92"/>
    <col min="13057" max="13057" width="11.42578125" style="92" customWidth="1"/>
    <col min="13058" max="13058" width="37.7109375" style="92" customWidth="1"/>
    <col min="13059" max="13059" width="11.42578125" style="92" customWidth="1"/>
    <col min="13060" max="13060" width="10" style="92" bestFit="1" customWidth="1"/>
    <col min="13061" max="13062" width="11.42578125" style="92" customWidth="1"/>
    <col min="13063" max="13063" width="51.28515625" style="92" customWidth="1"/>
    <col min="13064" max="13064" width="11.42578125" style="92" customWidth="1"/>
    <col min="13065" max="13065" width="10" style="92" bestFit="1" customWidth="1"/>
    <col min="13066" max="13066" width="11.42578125" style="92" customWidth="1"/>
    <col min="13067" max="13067" width="20.42578125" style="92" customWidth="1"/>
    <col min="13068" max="13312" width="11.42578125" style="92"/>
    <col min="13313" max="13313" width="11.42578125" style="92" customWidth="1"/>
    <col min="13314" max="13314" width="37.7109375" style="92" customWidth="1"/>
    <col min="13315" max="13315" width="11.42578125" style="92" customWidth="1"/>
    <col min="13316" max="13316" width="10" style="92" bestFit="1" customWidth="1"/>
    <col min="13317" max="13318" width="11.42578125" style="92" customWidth="1"/>
    <col min="13319" max="13319" width="51.28515625" style="92" customWidth="1"/>
    <col min="13320" max="13320" width="11.42578125" style="92" customWidth="1"/>
    <col min="13321" max="13321" width="10" style="92" bestFit="1" customWidth="1"/>
    <col min="13322" max="13322" width="11.42578125" style="92" customWidth="1"/>
    <col min="13323" max="13323" width="20.42578125" style="92" customWidth="1"/>
    <col min="13324" max="13568" width="11.42578125" style="92"/>
    <col min="13569" max="13569" width="11.42578125" style="92" customWidth="1"/>
    <col min="13570" max="13570" width="37.7109375" style="92" customWidth="1"/>
    <col min="13571" max="13571" width="11.42578125" style="92" customWidth="1"/>
    <col min="13572" max="13572" width="10" style="92" bestFit="1" customWidth="1"/>
    <col min="13573" max="13574" width="11.42578125" style="92" customWidth="1"/>
    <col min="13575" max="13575" width="51.28515625" style="92" customWidth="1"/>
    <col min="13576" max="13576" width="11.42578125" style="92" customWidth="1"/>
    <col min="13577" max="13577" width="10" style="92" bestFit="1" customWidth="1"/>
    <col min="13578" max="13578" width="11.42578125" style="92" customWidth="1"/>
    <col min="13579" max="13579" width="20.42578125" style="92" customWidth="1"/>
    <col min="13580" max="13824" width="11.42578125" style="92"/>
    <col min="13825" max="13825" width="11.42578125" style="92" customWidth="1"/>
    <col min="13826" max="13826" width="37.7109375" style="92" customWidth="1"/>
    <col min="13827" max="13827" width="11.42578125" style="92" customWidth="1"/>
    <col min="13828" max="13828" width="10" style="92" bestFit="1" customWidth="1"/>
    <col min="13829" max="13830" width="11.42578125" style="92" customWidth="1"/>
    <col min="13831" max="13831" width="51.28515625" style="92" customWidth="1"/>
    <col min="13832" max="13832" width="11.42578125" style="92" customWidth="1"/>
    <col min="13833" max="13833" width="10" style="92" bestFit="1" customWidth="1"/>
    <col min="13834" max="13834" width="11.42578125" style="92" customWidth="1"/>
    <col min="13835" max="13835" width="20.42578125" style="92" customWidth="1"/>
    <col min="13836" max="14080" width="11.42578125" style="92"/>
    <col min="14081" max="14081" width="11.42578125" style="92" customWidth="1"/>
    <col min="14082" max="14082" width="37.7109375" style="92" customWidth="1"/>
    <col min="14083" max="14083" width="11.42578125" style="92" customWidth="1"/>
    <col min="14084" max="14084" width="10" style="92" bestFit="1" customWidth="1"/>
    <col min="14085" max="14086" width="11.42578125" style="92" customWidth="1"/>
    <col min="14087" max="14087" width="51.28515625" style="92" customWidth="1"/>
    <col min="14088" max="14088" width="11.42578125" style="92" customWidth="1"/>
    <col min="14089" max="14089" width="10" style="92" bestFit="1" customWidth="1"/>
    <col min="14090" max="14090" width="11.42578125" style="92" customWidth="1"/>
    <col min="14091" max="14091" width="20.42578125" style="92" customWidth="1"/>
    <col min="14092" max="14336" width="11.42578125" style="92"/>
    <col min="14337" max="14337" width="11.42578125" style="92" customWidth="1"/>
    <col min="14338" max="14338" width="37.7109375" style="92" customWidth="1"/>
    <col min="14339" max="14339" width="11.42578125" style="92" customWidth="1"/>
    <col min="14340" max="14340" width="10" style="92" bestFit="1" customWidth="1"/>
    <col min="14341" max="14342" width="11.42578125" style="92" customWidth="1"/>
    <col min="14343" max="14343" width="51.28515625" style="92" customWidth="1"/>
    <col min="14344" max="14344" width="11.42578125" style="92" customWidth="1"/>
    <col min="14345" max="14345" width="10" style="92" bestFit="1" customWidth="1"/>
    <col min="14346" max="14346" width="11.42578125" style="92" customWidth="1"/>
    <col min="14347" max="14347" width="20.42578125" style="92" customWidth="1"/>
    <col min="14348" max="14592" width="11.42578125" style="92"/>
    <col min="14593" max="14593" width="11.42578125" style="92" customWidth="1"/>
    <col min="14594" max="14594" width="37.7109375" style="92" customWidth="1"/>
    <col min="14595" max="14595" width="11.42578125" style="92" customWidth="1"/>
    <col min="14596" max="14596" width="10" style="92" bestFit="1" customWidth="1"/>
    <col min="14597" max="14598" width="11.42578125" style="92" customWidth="1"/>
    <col min="14599" max="14599" width="51.28515625" style="92" customWidth="1"/>
    <col min="14600" max="14600" width="11.42578125" style="92" customWidth="1"/>
    <col min="14601" max="14601" width="10" style="92" bestFit="1" customWidth="1"/>
    <col min="14602" max="14602" width="11.42578125" style="92" customWidth="1"/>
    <col min="14603" max="14603" width="20.42578125" style="92" customWidth="1"/>
    <col min="14604" max="14848" width="11.42578125" style="92"/>
    <col min="14849" max="14849" width="11.42578125" style="92" customWidth="1"/>
    <col min="14850" max="14850" width="37.7109375" style="92" customWidth="1"/>
    <col min="14851" max="14851" width="11.42578125" style="92" customWidth="1"/>
    <col min="14852" max="14852" width="10" style="92" bestFit="1" customWidth="1"/>
    <col min="14853" max="14854" width="11.42578125" style="92" customWidth="1"/>
    <col min="14855" max="14855" width="51.28515625" style="92" customWidth="1"/>
    <col min="14856" max="14856" width="11.42578125" style="92" customWidth="1"/>
    <col min="14857" max="14857" width="10" style="92" bestFit="1" customWidth="1"/>
    <col min="14858" max="14858" width="11.42578125" style="92" customWidth="1"/>
    <col min="14859" max="14859" width="20.42578125" style="92" customWidth="1"/>
    <col min="14860" max="15104" width="11.42578125" style="92"/>
    <col min="15105" max="15105" width="11.42578125" style="92" customWidth="1"/>
    <col min="15106" max="15106" width="37.7109375" style="92" customWidth="1"/>
    <col min="15107" max="15107" width="11.42578125" style="92" customWidth="1"/>
    <col min="15108" max="15108" width="10" style="92" bestFit="1" customWidth="1"/>
    <col min="15109" max="15110" width="11.42578125" style="92" customWidth="1"/>
    <col min="15111" max="15111" width="51.28515625" style="92" customWidth="1"/>
    <col min="15112" max="15112" width="11.42578125" style="92" customWidth="1"/>
    <col min="15113" max="15113" width="10" style="92" bestFit="1" customWidth="1"/>
    <col min="15114" max="15114" width="11.42578125" style="92" customWidth="1"/>
    <col min="15115" max="15115" width="20.42578125" style="92" customWidth="1"/>
    <col min="15116" max="15360" width="11.42578125" style="92"/>
    <col min="15361" max="15361" width="11.42578125" style="92" customWidth="1"/>
    <col min="15362" max="15362" width="37.7109375" style="92" customWidth="1"/>
    <col min="15363" max="15363" width="11.42578125" style="92" customWidth="1"/>
    <col min="15364" max="15364" width="10" style="92" bestFit="1" customWidth="1"/>
    <col min="15365" max="15366" width="11.42578125" style="92" customWidth="1"/>
    <col min="15367" max="15367" width="51.28515625" style="92" customWidth="1"/>
    <col min="15368" max="15368" width="11.42578125" style="92" customWidth="1"/>
    <col min="15369" max="15369" width="10" style="92" bestFit="1" customWidth="1"/>
    <col min="15370" max="15370" width="11.42578125" style="92" customWidth="1"/>
    <col min="15371" max="15371" width="20.42578125" style="92" customWidth="1"/>
    <col min="15372" max="15616" width="11.42578125" style="92"/>
    <col min="15617" max="15617" width="11.42578125" style="92" customWidth="1"/>
    <col min="15618" max="15618" width="37.7109375" style="92" customWidth="1"/>
    <col min="15619" max="15619" width="11.42578125" style="92" customWidth="1"/>
    <col min="15620" max="15620" width="10" style="92" bestFit="1" customWidth="1"/>
    <col min="15621" max="15622" width="11.42578125" style="92" customWidth="1"/>
    <col min="15623" max="15623" width="51.28515625" style="92" customWidth="1"/>
    <col min="15624" max="15624" width="11.42578125" style="92" customWidth="1"/>
    <col min="15625" max="15625" width="10" style="92" bestFit="1" customWidth="1"/>
    <col min="15626" max="15626" width="11.42578125" style="92" customWidth="1"/>
    <col min="15627" max="15627" width="20.42578125" style="92" customWidth="1"/>
    <col min="15628" max="15872" width="11.42578125" style="92"/>
    <col min="15873" max="15873" width="11.42578125" style="92" customWidth="1"/>
    <col min="15874" max="15874" width="37.7109375" style="92" customWidth="1"/>
    <col min="15875" max="15875" width="11.42578125" style="92" customWidth="1"/>
    <col min="15876" max="15876" width="10" style="92" bestFit="1" customWidth="1"/>
    <col min="15877" max="15878" width="11.42578125" style="92" customWidth="1"/>
    <col min="15879" max="15879" width="51.28515625" style="92" customWidth="1"/>
    <col min="15880" max="15880" width="11.42578125" style="92" customWidth="1"/>
    <col min="15881" max="15881" width="10" style="92" bestFit="1" customWidth="1"/>
    <col min="15882" max="15882" width="11.42578125" style="92" customWidth="1"/>
    <col min="15883" max="15883" width="20.42578125" style="92" customWidth="1"/>
    <col min="15884" max="16128" width="11.42578125" style="92"/>
    <col min="16129" max="16129" width="11.42578125" style="92" customWidth="1"/>
    <col min="16130" max="16130" width="37.7109375" style="92" customWidth="1"/>
    <col min="16131" max="16131" width="11.42578125" style="92" customWidth="1"/>
    <col min="16132" max="16132" width="10" style="92" bestFit="1" customWidth="1"/>
    <col min="16133" max="16134" width="11.42578125" style="92" customWidth="1"/>
    <col min="16135" max="16135" width="51.28515625" style="92" customWidth="1"/>
    <col min="16136" max="16136" width="11.42578125" style="92" customWidth="1"/>
    <col min="16137" max="16137" width="10" style="92" bestFit="1" customWidth="1"/>
    <col min="16138" max="16138" width="11.42578125" style="92" customWidth="1"/>
    <col min="16139" max="16139" width="20.42578125" style="92" customWidth="1"/>
    <col min="16140" max="16384" width="11.42578125" style="92"/>
  </cols>
  <sheetData>
    <row r="1" spans="1:37" ht="19.5" thickBot="1">
      <c r="A1" s="65"/>
      <c r="B1" s="275" t="s">
        <v>81</v>
      </c>
      <c r="C1" s="275"/>
      <c r="D1" s="275"/>
      <c r="E1" s="275"/>
      <c r="F1" s="65"/>
      <c r="G1" s="275" t="s">
        <v>82</v>
      </c>
      <c r="H1" s="275"/>
      <c r="I1" s="275"/>
      <c r="J1" s="275"/>
      <c r="K1" s="91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37" ht="13.5" thickTop="1">
      <c r="A2" s="65"/>
      <c r="B2" s="9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37">
      <c r="A3" s="65"/>
      <c r="B3" s="93" t="s">
        <v>83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37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37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37" ht="13.5" thickBo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</row>
    <row r="7" spans="1:37" ht="16.5" thickBot="1">
      <c r="A7" s="65"/>
      <c r="B7" s="276" t="s">
        <v>52</v>
      </c>
      <c r="C7" s="277"/>
      <c r="D7" s="277"/>
      <c r="E7" s="278"/>
      <c r="F7" s="65"/>
      <c r="G7" s="276" t="s">
        <v>53</v>
      </c>
      <c r="H7" s="277"/>
      <c r="I7" s="277"/>
      <c r="J7" s="278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</row>
    <row r="8" spans="1:37">
      <c r="A8" s="65"/>
      <c r="B8" s="66" t="s">
        <v>54</v>
      </c>
      <c r="C8" s="67" t="s">
        <v>46</v>
      </c>
      <c r="D8" s="67" t="s">
        <v>55</v>
      </c>
      <c r="E8" s="68" t="s">
        <v>56</v>
      </c>
      <c r="F8" s="65"/>
      <c r="G8" s="69" t="s">
        <v>54</v>
      </c>
      <c r="H8" s="69" t="s">
        <v>46</v>
      </c>
      <c r="I8" s="69" t="s">
        <v>55</v>
      </c>
      <c r="J8" s="69" t="s">
        <v>56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</row>
    <row r="9" spans="1:37">
      <c r="A9" s="65"/>
      <c r="B9" s="70" t="s">
        <v>57</v>
      </c>
      <c r="C9" s="71">
        <v>2</v>
      </c>
      <c r="D9" s="72">
        <v>0</v>
      </c>
      <c r="E9" s="73">
        <f>C9*D9</f>
        <v>0</v>
      </c>
      <c r="F9" s="65"/>
      <c r="G9" s="74" t="s">
        <v>58</v>
      </c>
      <c r="H9" s="71">
        <v>1.5</v>
      </c>
      <c r="I9" s="75">
        <v>0</v>
      </c>
      <c r="J9" s="76">
        <f>H9*I9</f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</row>
    <row r="10" spans="1:37">
      <c r="A10" s="65"/>
      <c r="B10" s="70" t="s">
        <v>59</v>
      </c>
      <c r="C10" s="71">
        <v>1</v>
      </c>
      <c r="D10" s="72">
        <v>0</v>
      </c>
      <c r="E10" s="73">
        <f t="shared" ref="E10:E20" si="0">C10*D10</f>
        <v>0</v>
      </c>
      <c r="F10" s="65"/>
      <c r="G10" s="74" t="s">
        <v>60</v>
      </c>
      <c r="H10" s="71">
        <v>0.5</v>
      </c>
      <c r="I10" s="75">
        <v>0</v>
      </c>
      <c r="J10" s="76">
        <f t="shared" ref="J10:J16" si="1">H10*I10</f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</row>
    <row r="11" spans="1:37">
      <c r="A11" s="65"/>
      <c r="B11" s="70" t="s">
        <v>61</v>
      </c>
      <c r="C11" s="71">
        <v>1</v>
      </c>
      <c r="D11" s="72">
        <v>0</v>
      </c>
      <c r="E11" s="73">
        <f t="shared" si="0"/>
        <v>0</v>
      </c>
      <c r="F11" s="65"/>
      <c r="G11" s="74" t="s">
        <v>62</v>
      </c>
      <c r="H11" s="71">
        <v>1</v>
      </c>
      <c r="I11" s="75">
        <v>0</v>
      </c>
      <c r="J11" s="76">
        <f t="shared" si="1"/>
        <v>0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</row>
    <row r="12" spans="1:37">
      <c r="A12" s="65"/>
      <c r="B12" s="70" t="s">
        <v>63</v>
      </c>
      <c r="C12" s="71">
        <v>1</v>
      </c>
      <c r="D12" s="72">
        <v>0</v>
      </c>
      <c r="E12" s="73">
        <f t="shared" si="0"/>
        <v>0</v>
      </c>
      <c r="F12" s="65"/>
      <c r="G12" s="74" t="s">
        <v>64</v>
      </c>
      <c r="H12" s="71">
        <v>0.5</v>
      </c>
      <c r="I12" s="75">
        <v>0</v>
      </c>
      <c r="J12" s="76">
        <f t="shared" si="1"/>
        <v>0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</row>
    <row r="13" spans="1:37">
      <c r="A13" s="65"/>
      <c r="B13" s="70" t="s">
        <v>65</v>
      </c>
      <c r="C13" s="71">
        <v>1</v>
      </c>
      <c r="D13" s="72">
        <v>0</v>
      </c>
      <c r="E13" s="73">
        <f t="shared" si="0"/>
        <v>0</v>
      </c>
      <c r="F13" s="65"/>
      <c r="G13" s="74" t="s">
        <v>66</v>
      </c>
      <c r="H13" s="71">
        <v>1</v>
      </c>
      <c r="I13" s="75">
        <v>1</v>
      </c>
      <c r="J13" s="76">
        <f t="shared" si="1"/>
        <v>1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</row>
    <row r="14" spans="1:37">
      <c r="A14" s="65"/>
      <c r="B14" s="70" t="s">
        <v>67</v>
      </c>
      <c r="C14" s="71">
        <v>0.5</v>
      </c>
      <c r="D14" s="72">
        <v>0</v>
      </c>
      <c r="E14" s="73">
        <f t="shared" si="0"/>
        <v>0</v>
      </c>
      <c r="F14" s="65"/>
      <c r="G14" s="74" t="s">
        <v>68</v>
      </c>
      <c r="H14" s="71">
        <v>2</v>
      </c>
      <c r="I14" s="75">
        <v>5</v>
      </c>
      <c r="J14" s="76">
        <f t="shared" si="1"/>
        <v>10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</row>
    <row r="15" spans="1:37">
      <c r="A15" s="65"/>
      <c r="B15" s="70" t="s">
        <v>69</v>
      </c>
      <c r="C15" s="71">
        <v>0.5</v>
      </c>
      <c r="D15" s="72">
        <v>0</v>
      </c>
      <c r="E15" s="73">
        <f t="shared" si="0"/>
        <v>0</v>
      </c>
      <c r="F15" s="65"/>
      <c r="G15" s="74" t="s">
        <v>70</v>
      </c>
      <c r="H15" s="71">
        <v>-1</v>
      </c>
      <c r="I15" s="75">
        <v>0</v>
      </c>
      <c r="J15" s="76">
        <f t="shared" si="1"/>
        <v>0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</row>
    <row r="16" spans="1:37" ht="13.5" thickBot="1">
      <c r="A16" s="65"/>
      <c r="B16" s="70" t="s">
        <v>71</v>
      </c>
      <c r="C16" s="71">
        <v>2</v>
      </c>
      <c r="D16" s="72">
        <v>0</v>
      </c>
      <c r="E16" s="73">
        <f t="shared" si="0"/>
        <v>0</v>
      </c>
      <c r="F16" s="65"/>
      <c r="G16" s="77" t="s">
        <v>72</v>
      </c>
      <c r="H16" s="78">
        <v>-1</v>
      </c>
      <c r="I16" s="79">
        <v>0</v>
      </c>
      <c r="J16" s="80">
        <f t="shared" si="1"/>
        <v>0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</row>
    <row r="17" spans="1:37" ht="13.5" thickBot="1">
      <c r="A17" s="65"/>
      <c r="B17" s="70" t="s">
        <v>73</v>
      </c>
      <c r="C17" s="71">
        <v>1</v>
      </c>
      <c r="D17" s="72">
        <v>0</v>
      </c>
      <c r="E17" s="73">
        <f t="shared" si="0"/>
        <v>0</v>
      </c>
      <c r="F17" s="65"/>
      <c r="G17" s="81" t="s">
        <v>5</v>
      </c>
      <c r="H17" s="82"/>
      <c r="I17" s="83"/>
      <c r="J17" s="84">
        <f>SUM(J9:J16)</f>
        <v>11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</row>
    <row r="18" spans="1:37" ht="13.5" thickBot="1">
      <c r="A18" s="65"/>
      <c r="B18" s="70" t="s">
        <v>74</v>
      </c>
      <c r="C18" s="71">
        <v>1</v>
      </c>
      <c r="D18" s="72">
        <v>0</v>
      </c>
      <c r="E18" s="73">
        <f t="shared" si="0"/>
        <v>0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</row>
    <row r="19" spans="1:37" ht="16.5" thickBot="1">
      <c r="A19" s="65"/>
      <c r="B19" s="70" t="s">
        <v>75</v>
      </c>
      <c r="C19" s="71">
        <v>1</v>
      </c>
      <c r="D19" s="72">
        <v>0</v>
      </c>
      <c r="E19" s="73">
        <f t="shared" si="0"/>
        <v>0</v>
      </c>
      <c r="F19" s="65"/>
      <c r="G19" s="85" t="s">
        <v>76</v>
      </c>
      <c r="H19" s="86">
        <f>1.4+(-0.03*J17)</f>
        <v>1.0699999999999998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</row>
    <row r="20" spans="1:37">
      <c r="A20" s="65"/>
      <c r="B20" s="70" t="s">
        <v>77</v>
      </c>
      <c r="C20" s="71">
        <v>1</v>
      </c>
      <c r="D20" s="72">
        <v>0</v>
      </c>
      <c r="E20" s="73">
        <f t="shared" si="0"/>
        <v>0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</row>
    <row r="21" spans="1:37" ht="26.25" thickBot="1">
      <c r="A21" s="65"/>
      <c r="B21" s="87" t="s">
        <v>78</v>
      </c>
      <c r="C21" s="78">
        <v>1</v>
      </c>
      <c r="D21" s="72">
        <v>0</v>
      </c>
      <c r="E21" s="88">
        <f>C21*D21</f>
        <v>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</row>
    <row r="22" spans="1:37" ht="13.5" thickBot="1">
      <c r="A22" s="65"/>
      <c r="B22" s="89" t="s">
        <v>5</v>
      </c>
      <c r="C22" s="83"/>
      <c r="D22" s="83"/>
      <c r="E22" s="90">
        <f>SUM(E9:E21)</f>
        <v>0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</row>
    <row r="23" spans="1:37" ht="13.5" thickBo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</row>
    <row r="24" spans="1:37" ht="16.5" thickBot="1">
      <c r="A24" s="65"/>
      <c r="B24" s="85" t="s">
        <v>79</v>
      </c>
      <c r="C24" s="86">
        <f>0.6+(0.01*E22)</f>
        <v>0.6</v>
      </c>
      <c r="D24" s="65"/>
      <c r="E24" s="65"/>
      <c r="F24" s="65"/>
      <c r="G24" s="65" t="s">
        <v>80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</row>
    <row r="25" spans="1:37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</row>
    <row r="26" spans="1:37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</row>
    <row r="27" spans="1:37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</row>
    <row r="28" spans="1:37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</row>
    <row r="29" spans="1:37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</row>
    <row r="30" spans="1:37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</row>
    <row r="31" spans="1:37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</row>
    <row r="32" spans="1:37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</row>
    <row r="33" spans="1:37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</row>
    <row r="34" spans="1:37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</row>
    <row r="35" spans="1:37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</row>
    <row r="36" spans="1:37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</row>
    <row r="37" spans="1:37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</row>
    <row r="38" spans="1:37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</row>
    <row r="39" spans="1:37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</row>
    <row r="40" spans="1:37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</row>
    <row r="41" spans="1:37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</row>
    <row r="42" spans="1:37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</row>
    <row r="43" spans="1:37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</row>
    <row r="44" spans="1:37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</row>
    <row r="45" spans="1:37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</row>
    <row r="46" spans="1:37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</row>
    <row r="47" spans="1:37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</row>
    <row r="48" spans="1:37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</row>
    <row r="49" spans="1:37">
      <c r="A49" s="65"/>
      <c r="B49" s="65"/>
      <c r="C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</row>
    <row r="50" spans="1:37">
      <c r="A50" s="65"/>
      <c r="B50" s="65"/>
      <c r="C50" s="65"/>
      <c r="D50" s="65">
        <v>0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</row>
    <row r="51" spans="1:37">
      <c r="A51" s="65"/>
      <c r="B51" s="65"/>
      <c r="C51" s="65"/>
      <c r="D51" s="65">
        <v>1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</row>
    <row r="52" spans="1:37">
      <c r="A52" s="65"/>
      <c r="B52" s="65"/>
      <c r="C52" s="65"/>
      <c r="D52" s="65">
        <v>2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</row>
    <row r="53" spans="1:37">
      <c r="A53" s="65"/>
      <c r="B53" s="65"/>
      <c r="C53" s="65"/>
      <c r="D53" s="65">
        <v>3</v>
      </c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</row>
    <row r="54" spans="1:37">
      <c r="A54" s="65"/>
      <c r="B54" s="65"/>
      <c r="C54" s="65"/>
      <c r="D54" s="65">
        <v>4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</row>
    <row r="55" spans="1:37">
      <c r="A55" s="65"/>
      <c r="B55" s="65"/>
      <c r="C55" s="65"/>
      <c r="D55" s="65">
        <v>5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</row>
    <row r="56" spans="1:37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</row>
    <row r="57" spans="1:37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</row>
    <row r="58" spans="1:37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</row>
    <row r="59" spans="1:37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</row>
    <row r="60" spans="1:37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</row>
    <row r="61" spans="1:37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</row>
    <row r="62" spans="1:37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</row>
    <row r="63" spans="1:37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</row>
    <row r="64" spans="1:37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</row>
    <row r="65" spans="1:37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</row>
    <row r="66" spans="1:37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</row>
    <row r="67" spans="1:37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</row>
    <row r="68" spans="1:37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</row>
    <row r="69" spans="1:37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</row>
    <row r="70" spans="1:37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</row>
    <row r="71" spans="1:37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</row>
    <row r="72" spans="1:37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</row>
    <row r="73" spans="1:37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</row>
    <row r="74" spans="1:37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</row>
    <row r="75" spans="1:37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</row>
    <row r="76" spans="1:37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</row>
    <row r="77" spans="1:37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</row>
    <row r="78" spans="1:37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</row>
    <row r="79" spans="1:37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</row>
    <row r="80" spans="1:37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</row>
    <row r="81" spans="1:37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</row>
    <row r="82" spans="1:37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</row>
    <row r="83" spans="1:37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</row>
    <row r="84" spans="1:37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</row>
    <row r="85" spans="1:37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</row>
    <row r="86" spans="1:37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</row>
    <row r="87" spans="1:37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</row>
    <row r="88" spans="1:37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</row>
    <row r="89" spans="1:37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</row>
    <row r="90" spans="1:37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</row>
    <row r="91" spans="1:37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</row>
    <row r="92" spans="1:37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</row>
    <row r="93" spans="1:37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</row>
    <row r="94" spans="1:37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</row>
    <row r="95" spans="1:37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</row>
    <row r="96" spans="1:37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</row>
    <row r="97" spans="1:37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</row>
    <row r="98" spans="1:37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</row>
    <row r="99" spans="1:37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</row>
    <row r="100" spans="1:37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</row>
    <row r="101" spans="1:37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</row>
    <row r="102" spans="1:37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</row>
    <row r="103" spans="1:37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</row>
    <row r="104" spans="1:37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</row>
    <row r="105" spans="1:37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</row>
    <row r="106" spans="1:37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</row>
    <row r="107" spans="1:37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</row>
    <row r="108" spans="1:37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</row>
    <row r="109" spans="1:37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</row>
    <row r="110" spans="1:37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</row>
    <row r="111" spans="1:37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</row>
    <row r="112" spans="1:37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</row>
    <row r="113" spans="1:37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</row>
    <row r="114" spans="1:37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</row>
    <row r="115" spans="1:37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</row>
    <row r="116" spans="1:37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</row>
    <row r="117" spans="1:37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</row>
    <row r="118" spans="1:37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</row>
    <row r="119" spans="1:37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</row>
    <row r="120" spans="1:37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</row>
    <row r="121" spans="1:37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</row>
    <row r="122" spans="1:37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</row>
    <row r="123" spans="1:37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</row>
    <row r="124" spans="1:37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</row>
    <row r="125" spans="1:37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</row>
    <row r="126" spans="1:37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</row>
    <row r="127" spans="1:37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</row>
    <row r="128" spans="1:37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</row>
    <row r="129" spans="1:37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</row>
    <row r="130" spans="1:37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</row>
    <row r="131" spans="1:37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</row>
    <row r="132" spans="1:37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</row>
    <row r="133" spans="1:37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</row>
    <row r="134" spans="1:37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</row>
    <row r="135" spans="1:37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</row>
    <row r="136" spans="1:37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</row>
    <row r="137" spans="1:37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</row>
    <row r="138" spans="1:37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</row>
    <row r="139" spans="1:37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</row>
    <row r="140" spans="1:37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</row>
    <row r="141" spans="1:37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</row>
    <row r="142" spans="1:37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</row>
    <row r="143" spans="1:37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</row>
    <row r="144" spans="1:37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</row>
    <row r="145" spans="1:37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</row>
    <row r="146" spans="1:37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</row>
    <row r="147" spans="1:37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</row>
    <row r="148" spans="1:37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</row>
    <row r="149" spans="1:37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</row>
    <row r="150" spans="1:37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</row>
    <row r="151" spans="1:37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</row>
    <row r="152" spans="1:37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</row>
    <row r="153" spans="1:37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</row>
    <row r="154" spans="1:37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</row>
    <row r="155" spans="1:37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</row>
    <row r="156" spans="1:37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</row>
    <row r="157" spans="1:37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</row>
    <row r="158" spans="1:37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</row>
    <row r="159" spans="1:37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</row>
    <row r="160" spans="1:37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</row>
    <row r="161" spans="1:37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</row>
    <row r="162" spans="1:37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</row>
    <row r="163" spans="1:37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</row>
    <row r="164" spans="1:37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</row>
    <row r="165" spans="1:37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</row>
    <row r="166" spans="1:37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</row>
    <row r="167" spans="1:37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</row>
    <row r="168" spans="1:37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</row>
    <row r="169" spans="1:37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</row>
    <row r="170" spans="1:37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</row>
    <row r="171" spans="1:37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</row>
    <row r="172" spans="1:37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</row>
    <row r="173" spans="1:37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</row>
    <row r="174" spans="1:37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</row>
    <row r="175" spans="1:37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</row>
    <row r="176" spans="1:37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</row>
    <row r="177" spans="1:37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  <c r="AH177" s="65"/>
      <c r="AI177" s="65"/>
      <c r="AJ177" s="65"/>
      <c r="AK177" s="65"/>
    </row>
    <row r="178" spans="1:37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</row>
    <row r="179" spans="1:37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</row>
    <row r="180" spans="1:37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  <c r="AH180" s="65"/>
      <c r="AI180" s="65"/>
      <c r="AJ180" s="65"/>
      <c r="AK180" s="65"/>
    </row>
    <row r="181" spans="1:37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</row>
    <row r="182" spans="1:37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  <c r="AH182" s="65"/>
      <c r="AI182" s="65"/>
      <c r="AJ182" s="65"/>
      <c r="AK182" s="65"/>
    </row>
    <row r="183" spans="1:37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  <c r="AI183" s="65"/>
      <c r="AJ183" s="65"/>
      <c r="AK183" s="65"/>
    </row>
    <row r="184" spans="1:37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  <c r="AI184" s="65"/>
      <c r="AJ184" s="65"/>
      <c r="AK184" s="65"/>
    </row>
    <row r="185" spans="1:37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</row>
    <row r="186" spans="1:37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</row>
    <row r="187" spans="1:37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</row>
    <row r="188" spans="1:37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</row>
    <row r="189" spans="1:37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</row>
    <row r="190" spans="1:37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</row>
    <row r="191" spans="1:37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</row>
    <row r="192" spans="1:37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</row>
    <row r="193" spans="1:37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5"/>
      <c r="AG193" s="65"/>
      <c r="AH193" s="65"/>
      <c r="AI193" s="65"/>
      <c r="AJ193" s="65"/>
      <c r="AK193" s="65"/>
    </row>
    <row r="194" spans="1:37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</row>
    <row r="195" spans="1:37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</row>
    <row r="196" spans="1:37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  <c r="AH196" s="65"/>
      <c r="AI196" s="65"/>
      <c r="AJ196" s="65"/>
      <c r="AK196" s="65"/>
    </row>
    <row r="197" spans="1:37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</row>
    <row r="198" spans="1:37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</row>
    <row r="199" spans="1:37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</row>
    <row r="200" spans="1:37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</row>
    <row r="201" spans="1:37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</row>
    <row r="202" spans="1:37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</row>
    <row r="203" spans="1:37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</row>
    <row r="204" spans="1:37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</row>
    <row r="205" spans="1:37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5"/>
    </row>
    <row r="206" spans="1:37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</row>
    <row r="207" spans="1:37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</row>
    <row r="208" spans="1:37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5"/>
    </row>
    <row r="209" spans="1:37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</row>
    <row r="210" spans="1:37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</row>
    <row r="211" spans="1:37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</row>
    <row r="212" spans="1:37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</row>
    <row r="213" spans="1:37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</row>
    <row r="214" spans="1:37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</row>
    <row r="215" spans="1:37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</row>
    <row r="216" spans="1:37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5"/>
    </row>
    <row r="217" spans="1:37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</row>
    <row r="218" spans="1:37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</row>
    <row r="219" spans="1:37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</row>
    <row r="220" spans="1:37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</row>
    <row r="221" spans="1:37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</row>
    <row r="222" spans="1:37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</row>
    <row r="223" spans="1:37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</row>
    <row r="224" spans="1:37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</row>
    <row r="225" spans="1:37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</row>
    <row r="226" spans="1:37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  <c r="AI226" s="65"/>
      <c r="AJ226" s="65"/>
      <c r="AK226" s="65"/>
    </row>
    <row r="227" spans="1:37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</row>
    <row r="228" spans="1:37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</row>
    <row r="229" spans="1:37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</row>
    <row r="230" spans="1:37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5"/>
    </row>
    <row r="231" spans="1:37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</row>
    <row r="232" spans="1:37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5"/>
    </row>
    <row r="233" spans="1:37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</row>
    <row r="234" spans="1:37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5"/>
    </row>
    <row r="235" spans="1:37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5"/>
    </row>
    <row r="236" spans="1:37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  <c r="AI236" s="65"/>
      <c r="AJ236" s="65"/>
      <c r="AK236" s="65"/>
    </row>
    <row r="237" spans="1:37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</row>
    <row r="238" spans="1:37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5"/>
    </row>
    <row r="239" spans="1:37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  <c r="AI239" s="65"/>
      <c r="AJ239" s="65"/>
      <c r="AK239" s="65"/>
    </row>
    <row r="240" spans="1:37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5"/>
    </row>
    <row r="241" spans="1:37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</row>
    <row r="242" spans="1:37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</row>
    <row r="243" spans="1:37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</row>
    <row r="244" spans="1:37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</row>
    <row r="245" spans="1:37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</row>
    <row r="246" spans="1:37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</row>
    <row r="247" spans="1:37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</row>
    <row r="248" spans="1:37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</row>
    <row r="249" spans="1:37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</row>
    <row r="250" spans="1:37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5"/>
    </row>
    <row r="251" spans="1:37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</row>
    <row r="252" spans="1:37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</row>
    <row r="253" spans="1:37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</row>
    <row r="254" spans="1:37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</row>
    <row r="255" spans="1:37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</row>
    <row r="256" spans="1:37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</row>
    <row r="257" spans="1:37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</row>
    <row r="258" spans="1:37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</row>
    <row r="259" spans="1:37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</row>
    <row r="260" spans="1:37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  <c r="AI260" s="65"/>
      <c r="AJ260" s="65"/>
      <c r="AK260" s="65"/>
    </row>
    <row r="261" spans="1:37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  <c r="AI261" s="65"/>
      <c r="AJ261" s="65"/>
      <c r="AK261" s="65"/>
    </row>
    <row r="262" spans="1:37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</row>
    <row r="263" spans="1:37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</row>
    <row r="264" spans="1:37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</row>
    <row r="265" spans="1:37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5"/>
    </row>
    <row r="266" spans="1:37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</row>
    <row r="267" spans="1:37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5"/>
    </row>
    <row r="268" spans="1:37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  <c r="AJ268" s="65"/>
      <c r="AK268" s="65"/>
    </row>
    <row r="269" spans="1:37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  <c r="AH269" s="65"/>
      <c r="AI269" s="65"/>
      <c r="AJ269" s="65"/>
      <c r="AK269" s="65"/>
    </row>
    <row r="270" spans="1:37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5"/>
    </row>
    <row r="271" spans="1:37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  <c r="AH271" s="65"/>
      <c r="AI271" s="65"/>
      <c r="AJ271" s="65"/>
      <c r="AK271" s="65"/>
    </row>
    <row r="272" spans="1:37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5"/>
    </row>
    <row r="273" spans="1:37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</row>
    <row r="274" spans="1:37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</row>
    <row r="275" spans="1:37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  <c r="AI275" s="65"/>
      <c r="AJ275" s="65"/>
      <c r="AK275" s="65"/>
    </row>
    <row r="276" spans="1:37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</row>
    <row r="277" spans="1:37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</row>
    <row r="278" spans="1:37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</row>
    <row r="279" spans="1:37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5"/>
    </row>
    <row r="280" spans="1:37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  <c r="AI280" s="65"/>
      <c r="AJ280" s="65"/>
      <c r="AK280" s="65"/>
    </row>
    <row r="281" spans="1:37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5"/>
    </row>
    <row r="282" spans="1:37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</row>
    <row r="283" spans="1:37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5"/>
    </row>
    <row r="284" spans="1:37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5"/>
    </row>
    <row r="285" spans="1:37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</row>
    <row r="286" spans="1:37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</row>
    <row r="287" spans="1:37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  <c r="AJ287" s="65"/>
      <c r="AK287" s="65"/>
    </row>
    <row r="288" spans="1:37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  <c r="AJ288" s="65"/>
      <c r="AK288" s="65"/>
    </row>
    <row r="289" spans="1:37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</row>
    <row r="290" spans="1:37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</row>
    <row r="291" spans="1:37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5"/>
    </row>
    <row r="292" spans="1:37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  <c r="AJ292" s="65"/>
      <c r="AK292" s="65"/>
    </row>
    <row r="293" spans="1:37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5"/>
    </row>
    <row r="294" spans="1:37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</row>
    <row r="295" spans="1:37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  <c r="AH295" s="65"/>
      <c r="AI295" s="65"/>
      <c r="AJ295" s="65"/>
      <c r="AK295" s="65"/>
    </row>
    <row r="296" spans="1:37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  <c r="AH296" s="65"/>
      <c r="AI296" s="65"/>
      <c r="AJ296" s="65"/>
      <c r="AK296" s="65"/>
    </row>
    <row r="297" spans="1:37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  <c r="AH297" s="65"/>
      <c r="AI297" s="65"/>
      <c r="AJ297" s="65"/>
      <c r="AK297" s="65"/>
    </row>
    <row r="298" spans="1:37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5"/>
    </row>
    <row r="299" spans="1:37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  <c r="AH299" s="65"/>
      <c r="AI299" s="65"/>
      <c r="AJ299" s="65"/>
      <c r="AK299" s="65"/>
    </row>
    <row r="300" spans="1:37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5"/>
    </row>
    <row r="301" spans="1:37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  <c r="AH301" s="65"/>
      <c r="AI301" s="65"/>
      <c r="AJ301" s="65"/>
      <c r="AK301" s="65"/>
    </row>
    <row r="302" spans="1:37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</row>
    <row r="303" spans="1:37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  <c r="AI303" s="65"/>
      <c r="AJ303" s="65"/>
      <c r="AK303" s="65"/>
    </row>
    <row r="304" spans="1:37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  <c r="AI304" s="65"/>
      <c r="AJ304" s="65"/>
      <c r="AK304" s="65"/>
    </row>
    <row r="305" spans="1:37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  <c r="AH305" s="65"/>
      <c r="AI305" s="65"/>
      <c r="AJ305" s="65"/>
      <c r="AK305" s="65"/>
    </row>
    <row r="306" spans="1:37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</row>
    <row r="307" spans="1:37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</row>
    <row r="308" spans="1:37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</row>
    <row r="309" spans="1:37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  <c r="AI309" s="65"/>
      <c r="AJ309" s="65"/>
      <c r="AK309" s="65"/>
    </row>
    <row r="310" spans="1:37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  <c r="AI310" s="65"/>
      <c r="AJ310" s="65"/>
      <c r="AK310" s="65"/>
    </row>
    <row r="311" spans="1:37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  <c r="AI311" s="65"/>
      <c r="AJ311" s="65"/>
      <c r="AK311" s="65"/>
    </row>
    <row r="312" spans="1:37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  <c r="AH312" s="65"/>
      <c r="AI312" s="65"/>
      <c r="AJ312" s="65"/>
      <c r="AK312" s="65"/>
    </row>
    <row r="313" spans="1:37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  <c r="AH313" s="65"/>
      <c r="AI313" s="65"/>
      <c r="AJ313" s="65"/>
      <c r="AK313" s="65"/>
    </row>
    <row r="314" spans="1:37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  <c r="AH314" s="65"/>
      <c r="AI314" s="65"/>
      <c r="AJ314" s="65"/>
      <c r="AK314" s="65"/>
    </row>
    <row r="315" spans="1:37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  <c r="AH315" s="65"/>
      <c r="AI315" s="65"/>
      <c r="AJ315" s="65"/>
      <c r="AK315" s="65"/>
    </row>
    <row r="316" spans="1:37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  <c r="AH316" s="65"/>
      <c r="AI316" s="65"/>
      <c r="AJ316" s="65"/>
      <c r="AK316" s="65"/>
    </row>
    <row r="317" spans="1:37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</row>
    <row r="318" spans="1:37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</row>
    <row r="319" spans="1:37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</row>
    <row r="320" spans="1:37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</row>
    <row r="321" spans="1:37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</row>
    <row r="322" spans="1:37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</row>
    <row r="323" spans="1:37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</row>
    <row r="324" spans="1:37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</row>
    <row r="325" spans="1:37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</row>
    <row r="326" spans="1:37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</row>
    <row r="327" spans="1:37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/>
    </row>
    <row r="328" spans="1:37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/>
    </row>
    <row r="329" spans="1:37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/>
    </row>
    <row r="330" spans="1:37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  <c r="AI330" s="65"/>
      <c r="AJ330" s="65"/>
      <c r="AK330" s="65"/>
    </row>
    <row r="331" spans="1:37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</row>
    <row r="332" spans="1:37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</row>
    <row r="333" spans="1:37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</row>
    <row r="334" spans="1:37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  <c r="AI334" s="65"/>
      <c r="AJ334" s="65"/>
      <c r="AK334" s="65"/>
    </row>
    <row r="335" spans="1:37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</row>
    <row r="336" spans="1:37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  <c r="AI336" s="65"/>
      <c r="AJ336" s="65"/>
      <c r="AK336" s="65"/>
    </row>
    <row r="337" spans="1:37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</row>
    <row r="338" spans="1:37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</row>
    <row r="339" spans="1:37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</row>
    <row r="340" spans="1:37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</row>
    <row r="341" spans="1:37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</row>
    <row r="342" spans="1:37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</row>
    <row r="343" spans="1:37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</row>
    <row r="344" spans="1:37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</row>
    <row r="345" spans="1:37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</row>
    <row r="346" spans="1:37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</row>
    <row r="347" spans="1:37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</row>
    <row r="348" spans="1:37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</row>
    <row r="349" spans="1:37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</row>
    <row r="350" spans="1:37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</row>
    <row r="351" spans="1:37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</row>
    <row r="352" spans="1:37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</row>
    <row r="353" spans="1:37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</row>
    <row r="354" spans="1:37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</row>
    <row r="355" spans="1:37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</row>
    <row r="356" spans="1:37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</row>
    <row r="357" spans="1:37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</row>
    <row r="358" spans="1:37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</row>
    <row r="359" spans="1:37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</row>
    <row r="360" spans="1:37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</row>
    <row r="361" spans="1:37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</row>
    <row r="362" spans="1:37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</row>
    <row r="363" spans="1:37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</row>
    <row r="364" spans="1:37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</row>
    <row r="365" spans="1:37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</row>
    <row r="366" spans="1:37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</row>
    <row r="367" spans="1:37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</row>
    <row r="368" spans="1:37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</row>
    <row r="369" spans="1:37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</row>
    <row r="370" spans="1:37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</row>
    <row r="371" spans="1:37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</row>
    <row r="372" spans="1:37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</row>
    <row r="373" spans="1:37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</row>
    <row r="374" spans="1:37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</row>
    <row r="375" spans="1:37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</row>
    <row r="376" spans="1:37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</row>
    <row r="377" spans="1:37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</row>
    <row r="378" spans="1:37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</row>
    <row r="379" spans="1:37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</row>
    <row r="380" spans="1:37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</row>
    <row r="381" spans="1:37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</row>
    <row r="382" spans="1:37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</row>
    <row r="383" spans="1:37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</row>
    <row r="384" spans="1:37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</row>
    <row r="385" spans="1:37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</row>
    <row r="386" spans="1:37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</row>
    <row r="387" spans="1:37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</row>
    <row r="388" spans="1:37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</row>
    <row r="389" spans="1:37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</row>
    <row r="390" spans="1:37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</row>
    <row r="391" spans="1:37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</row>
    <row r="392" spans="1:37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</row>
    <row r="393" spans="1:37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</row>
    <row r="394" spans="1:37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</row>
    <row r="395" spans="1:37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</row>
    <row r="396" spans="1:37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</row>
    <row r="397" spans="1:37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</row>
    <row r="398" spans="1:37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</row>
    <row r="399" spans="1:37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</row>
    <row r="400" spans="1:37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</row>
    <row r="401" spans="1:37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</row>
    <row r="402" spans="1:37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</row>
    <row r="403" spans="1:37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</row>
    <row r="404" spans="1:37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</row>
    <row r="405" spans="1:37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</row>
    <row r="406" spans="1:37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</row>
    <row r="407" spans="1:37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</row>
    <row r="408" spans="1:37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</row>
    <row r="409" spans="1:37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</row>
    <row r="410" spans="1:37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</row>
    <row r="411" spans="1:37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</row>
    <row r="412" spans="1:37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</row>
    <row r="413" spans="1:37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</row>
    <row r="414" spans="1:37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</row>
    <row r="415" spans="1:37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</row>
    <row r="416" spans="1:37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</row>
    <row r="417" spans="1:37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</row>
    <row r="418" spans="1:37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</row>
    <row r="419" spans="1:37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</row>
    <row r="420" spans="1:37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</row>
    <row r="421" spans="1:37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</row>
    <row r="422" spans="1:37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</row>
    <row r="423" spans="1:37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</row>
    <row r="424" spans="1:37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</row>
    <row r="425" spans="1:37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</row>
    <row r="426" spans="1:37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</row>
    <row r="427" spans="1:37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</row>
    <row r="428" spans="1:37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</row>
    <row r="429" spans="1:37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</row>
    <row r="430" spans="1:37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  <c r="AI430" s="65"/>
      <c r="AJ430" s="65"/>
      <c r="AK430" s="65"/>
    </row>
    <row r="431" spans="1:37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</row>
    <row r="432" spans="1:37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  <c r="AI432" s="65"/>
      <c r="AJ432" s="65"/>
      <c r="AK432" s="65"/>
    </row>
    <row r="433" spans="1:37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  <c r="AI433" s="65"/>
      <c r="AJ433" s="65"/>
      <c r="AK433" s="65"/>
    </row>
    <row r="434" spans="1:37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</row>
    <row r="435" spans="1:37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  <c r="AI435" s="65"/>
      <c r="AJ435" s="65"/>
      <c r="AK435" s="65"/>
    </row>
    <row r="436" spans="1:37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</row>
    <row r="437" spans="1:37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  <c r="AI437" s="65"/>
      <c r="AJ437" s="65"/>
      <c r="AK437" s="65"/>
    </row>
    <row r="438" spans="1:37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</row>
    <row r="439" spans="1:37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</row>
    <row r="440" spans="1:37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</row>
    <row r="441" spans="1:37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  <c r="AI441" s="65"/>
      <c r="AJ441" s="65"/>
      <c r="AK441" s="65"/>
    </row>
    <row r="442" spans="1:37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</row>
    <row r="443" spans="1:37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  <c r="AI443" s="65"/>
      <c r="AJ443" s="65"/>
      <c r="AK443" s="65"/>
    </row>
    <row r="444" spans="1:37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  <c r="AI444" s="65"/>
      <c r="AJ444" s="65"/>
      <c r="AK444" s="65"/>
    </row>
    <row r="445" spans="1:37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  <c r="AI445" s="65"/>
      <c r="AJ445" s="65"/>
      <c r="AK445" s="65"/>
    </row>
    <row r="446" spans="1:37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</row>
    <row r="447" spans="1:37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  <c r="AI447" s="65"/>
      <c r="AJ447" s="65"/>
      <c r="AK447" s="65"/>
    </row>
    <row r="448" spans="1:37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</row>
    <row r="449" spans="1:37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  <c r="AI449" s="65"/>
      <c r="AJ449" s="65"/>
      <c r="AK449" s="65"/>
    </row>
    <row r="450" spans="1:37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  <c r="AI450" s="65"/>
      <c r="AJ450" s="65"/>
      <c r="AK450" s="65"/>
    </row>
    <row r="451" spans="1:37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</row>
    <row r="452" spans="1:37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</row>
    <row r="453" spans="1:37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</row>
    <row r="454" spans="1:37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</row>
    <row r="455" spans="1:37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</row>
    <row r="456" spans="1:37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  <c r="AI456" s="65"/>
      <c r="AJ456" s="65"/>
      <c r="AK456" s="65"/>
    </row>
    <row r="457" spans="1:37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  <c r="AI457" s="65"/>
      <c r="AJ457" s="65"/>
      <c r="AK457" s="65"/>
    </row>
    <row r="458" spans="1:37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  <c r="AI458" s="65"/>
      <c r="AJ458" s="65"/>
      <c r="AK458" s="65"/>
    </row>
    <row r="459" spans="1:37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  <c r="AI459" s="65"/>
      <c r="AJ459" s="65"/>
      <c r="AK459" s="65"/>
    </row>
    <row r="460" spans="1:37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  <c r="AI460" s="65"/>
      <c r="AJ460" s="65"/>
      <c r="AK460" s="65"/>
    </row>
    <row r="461" spans="1:37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  <c r="AI461" s="65"/>
      <c r="AJ461" s="65"/>
      <c r="AK461" s="65"/>
    </row>
    <row r="462" spans="1:37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  <c r="AI462" s="65"/>
      <c r="AJ462" s="65"/>
      <c r="AK462" s="65"/>
    </row>
    <row r="463" spans="1:37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  <c r="AI463" s="65"/>
      <c r="AJ463" s="65"/>
      <c r="AK463" s="65"/>
    </row>
    <row r="464" spans="1:37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  <c r="AH464" s="65"/>
      <c r="AI464" s="65"/>
      <c r="AJ464" s="65"/>
      <c r="AK464" s="65"/>
    </row>
    <row r="465" spans="1:37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  <c r="AH465" s="65"/>
      <c r="AI465" s="65"/>
      <c r="AJ465" s="65"/>
      <c r="AK465" s="65"/>
    </row>
    <row r="466" spans="1:37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  <c r="AH466" s="65"/>
      <c r="AI466" s="65"/>
      <c r="AJ466" s="65"/>
      <c r="AK466" s="65"/>
    </row>
    <row r="467" spans="1:37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  <c r="AH467" s="65"/>
      <c r="AI467" s="65"/>
      <c r="AJ467" s="65"/>
      <c r="AK467" s="65"/>
    </row>
    <row r="468" spans="1:37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  <c r="AH468" s="65"/>
      <c r="AI468" s="65"/>
      <c r="AJ468" s="65"/>
      <c r="AK468" s="65"/>
    </row>
    <row r="469" spans="1:37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  <c r="AI469" s="65"/>
      <c r="AJ469" s="65"/>
      <c r="AK469" s="65"/>
    </row>
    <row r="470" spans="1:37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  <c r="AH470" s="65"/>
      <c r="AI470" s="65"/>
      <c r="AJ470" s="65"/>
      <c r="AK470" s="65"/>
    </row>
    <row r="471" spans="1:37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</row>
    <row r="472" spans="1:37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</row>
    <row r="473" spans="1:37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</row>
    <row r="474" spans="1:37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</row>
    <row r="475" spans="1:37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</row>
    <row r="476" spans="1:37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</row>
    <row r="477" spans="1:37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</row>
    <row r="478" spans="1:37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</row>
    <row r="479" spans="1:37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</row>
    <row r="480" spans="1:37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</row>
    <row r="481" spans="1:37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</row>
    <row r="482" spans="1:37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</row>
    <row r="483" spans="1:37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</row>
    <row r="484" spans="1:37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</row>
    <row r="485" spans="1:37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</row>
    <row r="486" spans="1:37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</row>
    <row r="487" spans="1:37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</row>
    <row r="488" spans="1:37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</row>
    <row r="489" spans="1:37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</row>
    <row r="490" spans="1:37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</row>
    <row r="491" spans="1:37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</row>
    <row r="492" spans="1:37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</row>
    <row r="493" spans="1:37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</row>
    <row r="494" spans="1:37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</row>
    <row r="495" spans="1:37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</row>
    <row r="496" spans="1:37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</row>
    <row r="497" spans="1:37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</row>
    <row r="498" spans="1:37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</row>
    <row r="499" spans="1:37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</row>
    <row r="500" spans="1:37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</row>
    <row r="501" spans="1:37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  <c r="AI501" s="65"/>
      <c r="AJ501" s="65"/>
      <c r="AK501" s="65"/>
    </row>
    <row r="502" spans="1:37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  <c r="AH502" s="65"/>
      <c r="AI502" s="65"/>
      <c r="AJ502" s="65"/>
      <c r="AK502" s="65"/>
    </row>
    <row r="503" spans="1:37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  <c r="AH503" s="65"/>
      <c r="AI503" s="65"/>
      <c r="AJ503" s="65"/>
      <c r="AK503" s="65"/>
    </row>
    <row r="504" spans="1:37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  <c r="AH504" s="65"/>
      <c r="AI504" s="65"/>
      <c r="AJ504" s="65"/>
      <c r="AK504" s="65"/>
    </row>
    <row r="505" spans="1:37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  <c r="AH505" s="65"/>
      <c r="AI505" s="65"/>
      <c r="AJ505" s="65"/>
      <c r="AK505" s="65"/>
    </row>
    <row r="506" spans="1:37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  <c r="AH506" s="65"/>
      <c r="AI506" s="65"/>
      <c r="AJ506" s="65"/>
      <c r="AK506" s="65"/>
    </row>
    <row r="507" spans="1:37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  <c r="AH507" s="65"/>
      <c r="AI507" s="65"/>
      <c r="AJ507" s="65"/>
      <c r="AK507" s="65"/>
    </row>
    <row r="508" spans="1:37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  <c r="AH508" s="65"/>
      <c r="AI508" s="65"/>
      <c r="AJ508" s="65"/>
      <c r="AK508" s="65"/>
    </row>
    <row r="509" spans="1:37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  <c r="AH509" s="65"/>
      <c r="AI509" s="65"/>
      <c r="AJ509" s="65"/>
      <c r="AK509" s="65"/>
    </row>
    <row r="510" spans="1:37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  <c r="AH510" s="65"/>
      <c r="AI510" s="65"/>
      <c r="AJ510" s="65"/>
      <c r="AK510" s="65"/>
    </row>
    <row r="511" spans="1:37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  <c r="AH511" s="65"/>
      <c r="AI511" s="65"/>
      <c r="AJ511" s="65"/>
      <c r="AK511" s="65"/>
    </row>
    <row r="512" spans="1:37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  <c r="AH512" s="65"/>
      <c r="AI512" s="65"/>
      <c r="AJ512" s="65"/>
      <c r="AK512" s="65"/>
    </row>
    <row r="513" spans="1:37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  <c r="AH513" s="65"/>
      <c r="AI513" s="65"/>
      <c r="AJ513" s="65"/>
      <c r="AK513" s="65"/>
    </row>
    <row r="514" spans="1:37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  <c r="AH514" s="65"/>
      <c r="AI514" s="65"/>
      <c r="AJ514" s="65"/>
      <c r="AK514" s="65"/>
    </row>
    <row r="515" spans="1:37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  <c r="AH515" s="65"/>
      <c r="AI515" s="65"/>
      <c r="AJ515" s="65"/>
      <c r="AK515" s="65"/>
    </row>
    <row r="516" spans="1:37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  <c r="AH516" s="65"/>
      <c r="AI516" s="65"/>
      <c r="AJ516" s="65"/>
      <c r="AK516" s="65"/>
    </row>
    <row r="517" spans="1:37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  <c r="AH517" s="65"/>
      <c r="AI517" s="65"/>
      <c r="AJ517" s="65"/>
      <c r="AK517" s="65"/>
    </row>
    <row r="518" spans="1:37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  <c r="AH518" s="65"/>
      <c r="AI518" s="65"/>
      <c r="AJ518" s="65"/>
      <c r="AK518" s="65"/>
    </row>
    <row r="519" spans="1:37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  <c r="AH519" s="65"/>
      <c r="AI519" s="65"/>
      <c r="AJ519" s="65"/>
      <c r="AK519" s="65"/>
    </row>
    <row r="520" spans="1:37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  <c r="AH520" s="65"/>
      <c r="AI520" s="65"/>
      <c r="AJ520" s="65"/>
      <c r="AK520" s="65"/>
    </row>
    <row r="521" spans="1:37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  <c r="AH521" s="65"/>
      <c r="AI521" s="65"/>
      <c r="AJ521" s="65"/>
      <c r="AK521" s="65"/>
    </row>
    <row r="522" spans="1:37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  <c r="AH522" s="65"/>
      <c r="AI522" s="65"/>
      <c r="AJ522" s="65"/>
      <c r="AK522" s="65"/>
    </row>
    <row r="523" spans="1:37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  <c r="AH523" s="65"/>
      <c r="AI523" s="65"/>
      <c r="AJ523" s="65"/>
      <c r="AK523" s="65"/>
    </row>
    <row r="524" spans="1:37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  <c r="AH524" s="65"/>
      <c r="AI524" s="65"/>
      <c r="AJ524" s="65"/>
      <c r="AK524" s="65"/>
    </row>
    <row r="525" spans="1:37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</row>
    <row r="526" spans="1:37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</row>
    <row r="527" spans="1:37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</row>
    <row r="528" spans="1:37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</row>
    <row r="529" spans="1:37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  <c r="AH529" s="65"/>
      <c r="AI529" s="65"/>
      <c r="AJ529" s="65"/>
      <c r="AK529" s="65"/>
    </row>
    <row r="530" spans="1:37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  <c r="AH530" s="65"/>
      <c r="AI530" s="65"/>
      <c r="AJ530" s="65"/>
      <c r="AK530" s="65"/>
    </row>
    <row r="531" spans="1:37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</row>
    <row r="532" spans="1:37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</row>
    <row r="533" spans="1:37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</row>
    <row r="534" spans="1:37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</row>
    <row r="535" spans="1:37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</row>
    <row r="536" spans="1:37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</row>
    <row r="537" spans="1:37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</row>
    <row r="538" spans="1:37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</row>
    <row r="539" spans="1:37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</row>
    <row r="540" spans="1:37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</row>
    <row r="541" spans="1:37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</row>
    <row r="542" spans="1:37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</row>
    <row r="543" spans="1:37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</row>
    <row r="544" spans="1:37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</row>
    <row r="545" spans="1:37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</row>
    <row r="546" spans="1:37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</row>
    <row r="547" spans="1:37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</row>
    <row r="548" spans="1:37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</row>
    <row r="549" spans="1:37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</row>
    <row r="550" spans="1:37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</row>
    <row r="551" spans="1:37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</row>
    <row r="552" spans="1:37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</row>
    <row r="553" spans="1:37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</row>
    <row r="554" spans="1:37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</row>
    <row r="555" spans="1:37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  <c r="AI555" s="65"/>
      <c r="AJ555" s="65"/>
      <c r="AK555" s="65"/>
    </row>
    <row r="556" spans="1:37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  <c r="AI556" s="65"/>
      <c r="AJ556" s="65"/>
      <c r="AK556" s="65"/>
    </row>
    <row r="557" spans="1:37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  <c r="AI557" s="65"/>
      <c r="AJ557" s="65"/>
      <c r="AK557" s="65"/>
    </row>
    <row r="558" spans="1:37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  <c r="AI558" s="65"/>
      <c r="AJ558" s="65"/>
      <c r="AK558" s="65"/>
    </row>
    <row r="559" spans="1:37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  <c r="AI559" s="65"/>
      <c r="AJ559" s="65"/>
      <c r="AK559" s="65"/>
    </row>
    <row r="560" spans="1:37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</row>
    <row r="561" spans="1:37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</row>
    <row r="562" spans="1:37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</row>
    <row r="563" spans="1:37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</row>
    <row r="564" spans="1:37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</row>
    <row r="565" spans="1:37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</row>
    <row r="566" spans="1:37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</row>
    <row r="567" spans="1:37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</row>
    <row r="568" spans="1:37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</row>
    <row r="569" spans="1:37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</row>
    <row r="570" spans="1:37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</row>
    <row r="571" spans="1:37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</row>
    <row r="572" spans="1:37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</row>
    <row r="573" spans="1:37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</row>
    <row r="574" spans="1:37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</row>
    <row r="575" spans="1:37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</row>
    <row r="576" spans="1:37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</row>
    <row r="577" spans="1:37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</row>
    <row r="578" spans="1:37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</row>
    <row r="579" spans="1:37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</row>
    <row r="580" spans="1:37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</row>
    <row r="581" spans="1:37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</row>
    <row r="582" spans="1:37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</row>
    <row r="583" spans="1:37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</row>
    <row r="584" spans="1:37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</row>
    <row r="585" spans="1:37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</row>
    <row r="586" spans="1:37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</row>
    <row r="587" spans="1:37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</row>
    <row r="588" spans="1:37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</row>
    <row r="589" spans="1:37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</row>
    <row r="590" spans="1:37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</row>
    <row r="591" spans="1:37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</row>
    <row r="592" spans="1:37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</row>
    <row r="593" spans="1:37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</row>
    <row r="594" spans="1:37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</row>
    <row r="595" spans="1:37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</row>
    <row r="596" spans="1:37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</row>
    <row r="597" spans="1:37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</row>
    <row r="598" spans="1:37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</row>
    <row r="599" spans="1:37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</row>
    <row r="600" spans="1:37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</row>
    <row r="601" spans="1:37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</row>
    <row r="602" spans="1:37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</row>
    <row r="603" spans="1:37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</row>
    <row r="604" spans="1:37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</row>
    <row r="605" spans="1:37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</row>
    <row r="606" spans="1:37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</row>
    <row r="607" spans="1:37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</row>
    <row r="608" spans="1:37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</row>
    <row r="609" spans="1:37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</row>
    <row r="610" spans="1:37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/>
    </row>
    <row r="611" spans="1:37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/>
    </row>
    <row r="612" spans="1:37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/>
    </row>
    <row r="613" spans="1:37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/>
    </row>
    <row r="614" spans="1:37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/>
    </row>
    <row r="615" spans="1:37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/>
    </row>
    <row r="616" spans="1:37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/>
    </row>
    <row r="617" spans="1:37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</row>
    <row r="618" spans="1:37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/>
    </row>
    <row r="619" spans="1:37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/>
    </row>
    <row r="620" spans="1:37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/>
    </row>
    <row r="621" spans="1:37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</row>
    <row r="622" spans="1:37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</row>
    <row r="623" spans="1:37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  <c r="AH623" s="65"/>
      <c r="AI623" s="65"/>
      <c r="AJ623" s="65"/>
      <c r="AK623" s="65"/>
    </row>
    <row r="624" spans="1:37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  <c r="AH624" s="65"/>
      <c r="AI624" s="65"/>
      <c r="AJ624" s="65"/>
      <c r="AK624" s="65"/>
    </row>
    <row r="625" spans="1:37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  <c r="AH625" s="65"/>
      <c r="AI625" s="65"/>
      <c r="AJ625" s="65"/>
      <c r="AK625" s="65"/>
    </row>
    <row r="626" spans="1:37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  <c r="AH626" s="65"/>
      <c r="AI626" s="65"/>
      <c r="AJ626" s="65"/>
      <c r="AK626" s="65"/>
    </row>
    <row r="627" spans="1:37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  <c r="AH627" s="65"/>
      <c r="AI627" s="65"/>
      <c r="AJ627" s="65"/>
      <c r="AK627" s="65"/>
    </row>
    <row r="628" spans="1:37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  <c r="AH628" s="65"/>
      <c r="AI628" s="65"/>
      <c r="AJ628" s="65"/>
      <c r="AK628" s="65"/>
    </row>
    <row r="629" spans="1:37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  <c r="AH629" s="65"/>
      <c r="AI629" s="65"/>
      <c r="AJ629" s="65"/>
      <c r="AK629" s="65"/>
    </row>
    <row r="630" spans="1:37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  <c r="AH630" s="65"/>
      <c r="AI630" s="65"/>
      <c r="AJ630" s="65"/>
      <c r="AK630" s="65"/>
    </row>
    <row r="631" spans="1:37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  <c r="AH631" s="65"/>
      <c r="AI631" s="65"/>
      <c r="AJ631" s="65"/>
      <c r="AK631" s="65"/>
    </row>
    <row r="632" spans="1:37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  <c r="AH632" s="65"/>
      <c r="AI632" s="65"/>
      <c r="AJ632" s="65"/>
      <c r="AK632" s="65"/>
    </row>
    <row r="633" spans="1:37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  <c r="AH633" s="65"/>
      <c r="AI633" s="65"/>
      <c r="AJ633" s="65"/>
      <c r="AK633" s="65"/>
    </row>
    <row r="634" spans="1:37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  <c r="AH634" s="65"/>
      <c r="AI634" s="65"/>
      <c r="AJ634" s="65"/>
      <c r="AK634" s="65"/>
    </row>
    <row r="635" spans="1:37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  <c r="AH635" s="65"/>
      <c r="AI635" s="65"/>
      <c r="AJ635" s="65"/>
      <c r="AK635" s="65"/>
    </row>
    <row r="636" spans="1:37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/>
    </row>
    <row r="637" spans="1:37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  <c r="AH637" s="65"/>
      <c r="AI637" s="65"/>
      <c r="AJ637" s="65"/>
      <c r="AK637" s="65"/>
    </row>
    <row r="638" spans="1:37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  <c r="AH638" s="65"/>
      <c r="AI638" s="65"/>
      <c r="AJ638" s="65"/>
      <c r="AK638" s="65"/>
    </row>
    <row r="639" spans="1:37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  <c r="AH639" s="65"/>
      <c r="AI639" s="65"/>
      <c r="AJ639" s="65"/>
      <c r="AK639" s="65"/>
    </row>
    <row r="640" spans="1:37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  <c r="AH640" s="65"/>
      <c r="AI640" s="65"/>
      <c r="AJ640" s="65"/>
      <c r="AK640" s="65"/>
    </row>
    <row r="641" spans="1:37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  <c r="AH641" s="65"/>
      <c r="AI641" s="65"/>
      <c r="AJ641" s="65"/>
      <c r="AK641" s="65"/>
    </row>
    <row r="642" spans="1:37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  <c r="AH642" s="65"/>
      <c r="AI642" s="65"/>
      <c r="AJ642" s="65"/>
      <c r="AK642" s="65"/>
    </row>
    <row r="643" spans="1:37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  <c r="AH643" s="65"/>
      <c r="AI643" s="65"/>
      <c r="AJ643" s="65"/>
      <c r="AK643" s="65"/>
    </row>
    <row r="644" spans="1:37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  <c r="AH644" s="65"/>
      <c r="AI644" s="65"/>
      <c r="AJ644" s="65"/>
      <c r="AK644" s="65"/>
    </row>
    <row r="645" spans="1:37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  <c r="AH645" s="65"/>
      <c r="AI645" s="65"/>
      <c r="AJ645" s="65"/>
      <c r="AK645" s="65"/>
    </row>
    <row r="646" spans="1:37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  <c r="AH646" s="65"/>
      <c r="AI646" s="65"/>
      <c r="AJ646" s="65"/>
      <c r="AK646" s="65"/>
    </row>
    <row r="647" spans="1:37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  <c r="AH647" s="65"/>
      <c r="AI647" s="65"/>
      <c r="AJ647" s="65"/>
      <c r="AK647" s="65"/>
    </row>
    <row r="648" spans="1:37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  <c r="AH648" s="65"/>
      <c r="AI648" s="65"/>
      <c r="AJ648" s="65"/>
      <c r="AK648" s="65"/>
    </row>
    <row r="649" spans="1:37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  <c r="AH649" s="65"/>
      <c r="AI649" s="65"/>
      <c r="AJ649" s="65"/>
      <c r="AK649" s="65"/>
    </row>
    <row r="650" spans="1:37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  <c r="AH650" s="65"/>
      <c r="AI650" s="65"/>
      <c r="AJ650" s="65"/>
      <c r="AK650" s="65"/>
    </row>
    <row r="651" spans="1:37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  <c r="AH651" s="65"/>
      <c r="AI651" s="65"/>
      <c r="AJ651" s="65"/>
      <c r="AK651" s="65"/>
    </row>
    <row r="652" spans="1:37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  <c r="AH652" s="65"/>
      <c r="AI652" s="65"/>
      <c r="AJ652" s="65"/>
      <c r="AK652" s="65"/>
    </row>
    <row r="653" spans="1:37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</row>
    <row r="654" spans="1:37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  <c r="AH654" s="65"/>
      <c r="AI654" s="65"/>
      <c r="AJ654" s="65"/>
      <c r="AK654" s="65"/>
    </row>
    <row r="655" spans="1:37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  <c r="AH655" s="65"/>
      <c r="AI655" s="65"/>
      <c r="AJ655" s="65"/>
      <c r="AK655" s="65"/>
    </row>
    <row r="656" spans="1:37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  <c r="AH656" s="65"/>
      <c r="AI656" s="65"/>
      <c r="AJ656" s="65"/>
      <c r="AK656" s="65"/>
    </row>
    <row r="657" spans="1:37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  <c r="AH657" s="65"/>
      <c r="AI657" s="65"/>
      <c r="AJ657" s="65"/>
      <c r="AK657" s="65"/>
    </row>
    <row r="658" spans="1:37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  <c r="AH658" s="65"/>
      <c r="AI658" s="65"/>
      <c r="AJ658" s="65"/>
      <c r="AK658" s="65"/>
    </row>
    <row r="659" spans="1:37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  <c r="AH659" s="65"/>
      <c r="AI659" s="65"/>
      <c r="AJ659" s="65"/>
      <c r="AK659" s="65"/>
    </row>
    <row r="660" spans="1:37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  <c r="AH660" s="65"/>
      <c r="AI660" s="65"/>
      <c r="AJ660" s="65"/>
      <c r="AK660" s="65"/>
    </row>
    <row r="661" spans="1:37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  <c r="AH661" s="65"/>
      <c r="AI661" s="65"/>
      <c r="AJ661" s="65"/>
      <c r="AK661" s="65"/>
    </row>
    <row r="662" spans="1:37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  <c r="AH662" s="65"/>
      <c r="AI662" s="65"/>
      <c r="AJ662" s="65"/>
      <c r="AK662" s="65"/>
    </row>
    <row r="663" spans="1:37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  <c r="AH663" s="65"/>
      <c r="AI663" s="65"/>
      <c r="AJ663" s="65"/>
      <c r="AK663" s="65"/>
    </row>
    <row r="664" spans="1:37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  <c r="AH664" s="65"/>
      <c r="AI664" s="65"/>
      <c r="AJ664" s="65"/>
      <c r="AK664" s="65"/>
    </row>
    <row r="665" spans="1:37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  <c r="AH665" s="65"/>
      <c r="AI665" s="65"/>
      <c r="AJ665" s="65"/>
      <c r="AK665" s="65"/>
    </row>
    <row r="666" spans="1:37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  <c r="AH666" s="65"/>
      <c r="AI666" s="65"/>
      <c r="AJ666" s="65"/>
      <c r="AK666" s="65"/>
    </row>
    <row r="667" spans="1:37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  <c r="AH667" s="65"/>
      <c r="AI667" s="65"/>
      <c r="AJ667" s="65"/>
      <c r="AK667" s="65"/>
    </row>
    <row r="668" spans="1:37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  <c r="AH668" s="65"/>
      <c r="AI668" s="65"/>
      <c r="AJ668" s="65"/>
      <c r="AK668" s="65"/>
    </row>
    <row r="669" spans="1:37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  <c r="AH669" s="65"/>
      <c r="AI669" s="65"/>
      <c r="AJ669" s="65"/>
      <c r="AK669" s="65"/>
    </row>
    <row r="670" spans="1:37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  <c r="AH670" s="65"/>
      <c r="AI670" s="65"/>
      <c r="AJ670" s="65"/>
      <c r="AK670" s="65"/>
    </row>
    <row r="671" spans="1:37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  <c r="AH671" s="65"/>
      <c r="AI671" s="65"/>
      <c r="AJ671" s="65"/>
      <c r="AK671" s="65"/>
    </row>
    <row r="672" spans="1:37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  <c r="AH672" s="65"/>
      <c r="AI672" s="65"/>
      <c r="AJ672" s="65"/>
      <c r="AK672" s="65"/>
    </row>
    <row r="673" spans="1:37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  <c r="AH673" s="65"/>
      <c r="AI673" s="65"/>
      <c r="AJ673" s="65"/>
      <c r="AK673" s="65"/>
    </row>
    <row r="674" spans="1:37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  <c r="AH674" s="65"/>
      <c r="AI674" s="65"/>
      <c r="AJ674" s="65"/>
      <c r="AK674" s="65"/>
    </row>
    <row r="675" spans="1:37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  <c r="AH675" s="65"/>
      <c r="AI675" s="65"/>
      <c r="AJ675" s="65"/>
      <c r="AK675" s="65"/>
    </row>
    <row r="676" spans="1:37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  <c r="AH676" s="65"/>
      <c r="AI676" s="65"/>
      <c r="AJ676" s="65"/>
      <c r="AK676" s="65"/>
    </row>
    <row r="677" spans="1:37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  <c r="AH677" s="65"/>
      <c r="AI677" s="65"/>
      <c r="AJ677" s="65"/>
      <c r="AK677" s="65"/>
    </row>
    <row r="678" spans="1:37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  <c r="AH678" s="65"/>
      <c r="AI678" s="65"/>
      <c r="AJ678" s="65"/>
      <c r="AK678" s="65"/>
    </row>
    <row r="679" spans="1:37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  <c r="AH679" s="65"/>
      <c r="AI679" s="65"/>
      <c r="AJ679" s="65"/>
      <c r="AK679" s="65"/>
    </row>
    <row r="680" spans="1:37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  <c r="AH680" s="65"/>
      <c r="AI680" s="65"/>
      <c r="AJ680" s="65"/>
      <c r="AK680" s="65"/>
    </row>
    <row r="681" spans="1:37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  <c r="AH681" s="65"/>
      <c r="AI681" s="65"/>
      <c r="AJ681" s="65"/>
      <c r="AK681" s="65"/>
    </row>
    <row r="682" spans="1:37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  <c r="AH682" s="65"/>
      <c r="AI682" s="65"/>
      <c r="AJ682" s="65"/>
      <c r="AK682" s="65"/>
    </row>
    <row r="683" spans="1:37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  <c r="AH683" s="65"/>
      <c r="AI683" s="65"/>
      <c r="AJ683" s="65"/>
      <c r="AK683" s="65"/>
    </row>
    <row r="684" spans="1:37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  <c r="AH684" s="65"/>
      <c r="AI684" s="65"/>
      <c r="AJ684" s="65"/>
      <c r="AK684" s="65"/>
    </row>
    <row r="685" spans="1:37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  <c r="AH685" s="65"/>
      <c r="AI685" s="65"/>
      <c r="AJ685" s="65"/>
      <c r="AK685" s="65"/>
    </row>
    <row r="686" spans="1:37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  <c r="AH686" s="65"/>
      <c r="AI686" s="65"/>
      <c r="AJ686" s="65"/>
      <c r="AK686" s="65"/>
    </row>
    <row r="687" spans="1:37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  <c r="AH687" s="65"/>
      <c r="AI687" s="65"/>
      <c r="AJ687" s="65"/>
      <c r="AK687" s="65"/>
    </row>
    <row r="688" spans="1:37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  <c r="AH688" s="65"/>
      <c r="AI688" s="65"/>
      <c r="AJ688" s="65"/>
      <c r="AK688" s="65"/>
    </row>
    <row r="689" spans="1:37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  <c r="AH689" s="65"/>
      <c r="AI689" s="65"/>
      <c r="AJ689" s="65"/>
      <c r="AK689" s="65"/>
    </row>
    <row r="690" spans="1:37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  <c r="AH690" s="65"/>
      <c r="AI690" s="65"/>
      <c r="AJ690" s="65"/>
      <c r="AK690" s="65"/>
    </row>
    <row r="691" spans="1:37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  <c r="AH691" s="65"/>
      <c r="AI691" s="65"/>
      <c r="AJ691" s="65"/>
      <c r="AK691" s="65"/>
    </row>
    <row r="692" spans="1:37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  <c r="AH692" s="65"/>
      <c r="AI692" s="65"/>
      <c r="AJ692" s="65"/>
      <c r="AK692" s="65"/>
    </row>
    <row r="693" spans="1:37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  <c r="AH693" s="65"/>
      <c r="AI693" s="65"/>
      <c r="AJ693" s="65"/>
      <c r="AK693" s="65"/>
    </row>
    <row r="694" spans="1:37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  <c r="AH694" s="65"/>
      <c r="AI694" s="65"/>
      <c r="AJ694" s="65"/>
      <c r="AK694" s="65"/>
    </row>
    <row r="695" spans="1:37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  <c r="AH695" s="65"/>
      <c r="AI695" s="65"/>
      <c r="AJ695" s="65"/>
      <c r="AK695" s="65"/>
    </row>
    <row r="696" spans="1:37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  <c r="AH696" s="65"/>
      <c r="AI696" s="65"/>
      <c r="AJ696" s="65"/>
      <c r="AK696" s="65"/>
    </row>
    <row r="697" spans="1:37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  <c r="AH697" s="65"/>
      <c r="AI697" s="65"/>
      <c r="AJ697" s="65"/>
      <c r="AK697" s="65"/>
    </row>
    <row r="698" spans="1:37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  <c r="AH698" s="65"/>
      <c r="AI698" s="65"/>
      <c r="AJ698" s="65"/>
      <c r="AK698" s="65"/>
    </row>
    <row r="699" spans="1:37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  <c r="AH699" s="65"/>
      <c r="AI699" s="65"/>
      <c r="AJ699" s="65"/>
      <c r="AK699" s="65"/>
    </row>
    <row r="700" spans="1:37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  <c r="AH700" s="65"/>
      <c r="AI700" s="65"/>
      <c r="AJ700" s="65"/>
      <c r="AK700" s="65"/>
    </row>
    <row r="701" spans="1:37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  <c r="AH701" s="65"/>
      <c r="AI701" s="65"/>
      <c r="AJ701" s="65"/>
      <c r="AK701" s="65"/>
    </row>
    <row r="702" spans="1:37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  <c r="AH702" s="65"/>
      <c r="AI702" s="65"/>
      <c r="AJ702" s="65"/>
      <c r="AK702" s="65"/>
    </row>
    <row r="703" spans="1:37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  <c r="AH703" s="65"/>
      <c r="AI703" s="65"/>
      <c r="AJ703" s="65"/>
      <c r="AK703" s="65"/>
    </row>
    <row r="704" spans="1:37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  <c r="AH704" s="65"/>
      <c r="AI704" s="65"/>
      <c r="AJ704" s="65"/>
      <c r="AK704" s="65"/>
    </row>
    <row r="705" spans="1:37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  <c r="AH705" s="65"/>
      <c r="AI705" s="65"/>
      <c r="AJ705" s="65"/>
      <c r="AK705" s="65"/>
    </row>
    <row r="706" spans="1:37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  <c r="AH706" s="65"/>
      <c r="AI706" s="65"/>
      <c r="AJ706" s="65"/>
      <c r="AK706" s="65"/>
    </row>
    <row r="707" spans="1:37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  <c r="AH707" s="65"/>
      <c r="AI707" s="65"/>
      <c r="AJ707" s="65"/>
      <c r="AK707" s="65"/>
    </row>
    <row r="708" spans="1:37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  <c r="AH708" s="65"/>
      <c r="AI708" s="65"/>
      <c r="AJ708" s="65"/>
      <c r="AK708" s="65"/>
    </row>
    <row r="709" spans="1:37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  <c r="AH709" s="65"/>
      <c r="AI709" s="65"/>
      <c r="AJ709" s="65"/>
      <c r="AK709" s="65"/>
    </row>
    <row r="710" spans="1:37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  <c r="AH710" s="65"/>
      <c r="AI710" s="65"/>
      <c r="AJ710" s="65"/>
      <c r="AK710" s="65"/>
    </row>
    <row r="711" spans="1:37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  <c r="AH711" s="65"/>
      <c r="AI711" s="65"/>
      <c r="AJ711" s="65"/>
      <c r="AK711" s="65"/>
    </row>
    <row r="712" spans="1:37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  <c r="AH712" s="65"/>
      <c r="AI712" s="65"/>
      <c r="AJ712" s="65"/>
      <c r="AK712" s="65"/>
    </row>
    <row r="713" spans="1:37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  <c r="AH713" s="65"/>
      <c r="AI713" s="65"/>
      <c r="AJ713" s="65"/>
      <c r="AK713" s="65"/>
    </row>
    <row r="714" spans="1:37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  <c r="AH714" s="65"/>
      <c r="AI714" s="65"/>
      <c r="AJ714" s="65"/>
      <c r="AK714" s="65"/>
    </row>
    <row r="715" spans="1:37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  <c r="AH715" s="65"/>
      <c r="AI715" s="65"/>
      <c r="AJ715" s="65"/>
      <c r="AK715" s="65"/>
    </row>
    <row r="716" spans="1:37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  <c r="AH716" s="65"/>
      <c r="AI716" s="65"/>
      <c r="AJ716" s="65"/>
      <c r="AK716" s="65"/>
    </row>
    <row r="717" spans="1:37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  <c r="AH717" s="65"/>
      <c r="AI717" s="65"/>
      <c r="AJ717" s="65"/>
      <c r="AK717" s="65"/>
    </row>
    <row r="718" spans="1:37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  <c r="AH718" s="65"/>
      <c r="AI718" s="65"/>
      <c r="AJ718" s="65"/>
      <c r="AK718" s="65"/>
    </row>
    <row r="719" spans="1:37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  <c r="AF719" s="65"/>
      <c r="AG719" s="65"/>
      <c r="AH719" s="65"/>
      <c r="AI719" s="65"/>
      <c r="AJ719" s="65"/>
      <c r="AK719" s="65"/>
    </row>
    <row r="720" spans="1:37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  <c r="AF720" s="65"/>
      <c r="AG720" s="65"/>
      <c r="AH720" s="65"/>
      <c r="AI720" s="65"/>
      <c r="AJ720" s="65"/>
      <c r="AK720" s="65"/>
    </row>
    <row r="721" spans="1:37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  <c r="AF721" s="65"/>
      <c r="AG721" s="65"/>
      <c r="AH721" s="65"/>
      <c r="AI721" s="65"/>
      <c r="AJ721" s="65"/>
      <c r="AK721" s="65"/>
    </row>
    <row r="722" spans="1:37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  <c r="AF722" s="65"/>
      <c r="AG722" s="65"/>
      <c r="AH722" s="65"/>
      <c r="AI722" s="65"/>
      <c r="AJ722" s="65"/>
      <c r="AK722" s="65"/>
    </row>
    <row r="723" spans="1:37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  <c r="AF723" s="65"/>
      <c r="AG723" s="65"/>
      <c r="AH723" s="65"/>
      <c r="AI723" s="65"/>
      <c r="AJ723" s="65"/>
      <c r="AK723" s="65"/>
    </row>
    <row r="724" spans="1:37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  <c r="AF724" s="65"/>
      <c r="AG724" s="65"/>
      <c r="AH724" s="65"/>
      <c r="AI724" s="65"/>
      <c r="AJ724" s="65"/>
      <c r="AK724" s="65"/>
    </row>
    <row r="725" spans="1:37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  <c r="AF725" s="65"/>
      <c r="AG725" s="65"/>
      <c r="AH725" s="65"/>
      <c r="AI725" s="65"/>
      <c r="AJ725" s="65"/>
      <c r="AK725" s="65"/>
    </row>
    <row r="726" spans="1:37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  <c r="AF726" s="65"/>
      <c r="AG726" s="65"/>
      <c r="AH726" s="65"/>
      <c r="AI726" s="65"/>
      <c r="AJ726" s="65"/>
      <c r="AK726" s="65"/>
    </row>
    <row r="727" spans="1:37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  <c r="AF727" s="65"/>
      <c r="AG727" s="65"/>
      <c r="AH727" s="65"/>
      <c r="AI727" s="65"/>
      <c r="AJ727" s="65"/>
      <c r="AK727" s="65"/>
    </row>
    <row r="728" spans="1:37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  <c r="AF728" s="65"/>
      <c r="AG728" s="65"/>
      <c r="AH728" s="65"/>
      <c r="AI728" s="65"/>
      <c r="AJ728" s="65"/>
      <c r="AK728" s="65"/>
    </row>
    <row r="729" spans="1:37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  <c r="AF729" s="65"/>
      <c r="AG729" s="65"/>
      <c r="AH729" s="65"/>
      <c r="AI729" s="65"/>
      <c r="AJ729" s="65"/>
      <c r="AK729" s="65"/>
    </row>
    <row r="730" spans="1:37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  <c r="AF730" s="65"/>
      <c r="AG730" s="65"/>
      <c r="AH730" s="65"/>
      <c r="AI730" s="65"/>
      <c r="AJ730" s="65"/>
      <c r="AK730" s="65"/>
    </row>
    <row r="731" spans="1:37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  <c r="AF731" s="65"/>
      <c r="AG731" s="65"/>
      <c r="AH731" s="65"/>
      <c r="AI731" s="65"/>
      <c r="AJ731" s="65"/>
      <c r="AK731" s="65"/>
    </row>
    <row r="732" spans="1:37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  <c r="AF732" s="65"/>
      <c r="AG732" s="65"/>
      <c r="AH732" s="65"/>
      <c r="AI732" s="65"/>
      <c r="AJ732" s="65"/>
      <c r="AK732" s="65"/>
    </row>
    <row r="733" spans="1:37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  <c r="AF733" s="65"/>
      <c r="AG733" s="65"/>
      <c r="AH733" s="65"/>
      <c r="AI733" s="65"/>
      <c r="AJ733" s="65"/>
      <c r="AK733" s="65"/>
    </row>
    <row r="734" spans="1:37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  <c r="AH734" s="65"/>
      <c r="AI734" s="65"/>
      <c r="AJ734" s="65"/>
      <c r="AK734" s="65"/>
    </row>
    <row r="735" spans="1:37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  <c r="AF735" s="65"/>
      <c r="AG735" s="65"/>
      <c r="AH735" s="65"/>
      <c r="AI735" s="65"/>
      <c r="AJ735" s="65"/>
      <c r="AK735" s="65"/>
    </row>
    <row r="736" spans="1:37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  <c r="AF736" s="65"/>
      <c r="AG736" s="65"/>
      <c r="AH736" s="65"/>
      <c r="AI736" s="65"/>
      <c r="AJ736" s="65"/>
      <c r="AK736" s="65"/>
    </row>
    <row r="737" spans="1:37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  <c r="AF737" s="65"/>
      <c r="AG737" s="65"/>
      <c r="AH737" s="65"/>
      <c r="AI737" s="65"/>
      <c r="AJ737" s="65"/>
      <c r="AK737" s="65"/>
    </row>
    <row r="738" spans="1:37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  <c r="AF738" s="65"/>
      <c r="AG738" s="65"/>
      <c r="AH738" s="65"/>
      <c r="AI738" s="65"/>
      <c r="AJ738" s="65"/>
      <c r="AK738" s="65"/>
    </row>
    <row r="739" spans="1:37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  <c r="AF739" s="65"/>
      <c r="AG739" s="65"/>
      <c r="AH739" s="65"/>
      <c r="AI739" s="65"/>
      <c r="AJ739" s="65"/>
      <c r="AK739" s="65"/>
    </row>
    <row r="740" spans="1:37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  <c r="AH740" s="65"/>
      <c r="AI740" s="65"/>
      <c r="AJ740" s="65"/>
      <c r="AK740" s="65"/>
    </row>
    <row r="741" spans="1:37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  <c r="AF741" s="65"/>
      <c r="AG741" s="65"/>
      <c r="AH741" s="65"/>
      <c r="AI741" s="65"/>
      <c r="AJ741" s="65"/>
      <c r="AK741" s="65"/>
    </row>
    <row r="742" spans="1:37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  <c r="AF742" s="65"/>
      <c r="AG742" s="65"/>
      <c r="AH742" s="65"/>
      <c r="AI742" s="65"/>
      <c r="AJ742" s="65"/>
      <c r="AK742" s="65"/>
    </row>
    <row r="743" spans="1:37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  <c r="AF743" s="65"/>
      <c r="AG743" s="65"/>
      <c r="AH743" s="65"/>
      <c r="AI743" s="65"/>
      <c r="AJ743" s="65"/>
      <c r="AK743" s="65"/>
    </row>
    <row r="744" spans="1:37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  <c r="AF744" s="65"/>
      <c r="AG744" s="65"/>
      <c r="AH744" s="65"/>
      <c r="AI744" s="65"/>
      <c r="AJ744" s="65"/>
      <c r="AK744" s="65"/>
    </row>
    <row r="745" spans="1:37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  <c r="AF745" s="65"/>
      <c r="AG745" s="65"/>
      <c r="AH745" s="65"/>
      <c r="AI745" s="65"/>
      <c r="AJ745" s="65"/>
      <c r="AK745" s="65"/>
    </row>
    <row r="746" spans="1:37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  <c r="AF746" s="65"/>
      <c r="AG746" s="65"/>
      <c r="AH746" s="65"/>
      <c r="AI746" s="65"/>
      <c r="AJ746" s="65"/>
      <c r="AK746" s="65"/>
    </row>
    <row r="747" spans="1:37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  <c r="AF747" s="65"/>
      <c r="AG747" s="65"/>
      <c r="AH747" s="65"/>
      <c r="AI747" s="65"/>
      <c r="AJ747" s="65"/>
      <c r="AK747" s="65"/>
    </row>
    <row r="748" spans="1:37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  <c r="AF748" s="65"/>
      <c r="AG748" s="65"/>
      <c r="AH748" s="65"/>
      <c r="AI748" s="65"/>
      <c r="AJ748" s="65"/>
      <c r="AK748" s="65"/>
    </row>
    <row r="749" spans="1:37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  <c r="AF749" s="65"/>
      <c r="AG749" s="65"/>
      <c r="AH749" s="65"/>
      <c r="AI749" s="65"/>
      <c r="AJ749" s="65"/>
      <c r="AK749" s="65"/>
    </row>
    <row r="750" spans="1:37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  <c r="AF750" s="65"/>
      <c r="AG750" s="65"/>
      <c r="AH750" s="65"/>
      <c r="AI750" s="65"/>
      <c r="AJ750" s="65"/>
      <c r="AK750" s="65"/>
    </row>
    <row r="751" spans="1:37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  <c r="AF751" s="65"/>
      <c r="AG751" s="65"/>
      <c r="AH751" s="65"/>
      <c r="AI751" s="65"/>
      <c r="AJ751" s="65"/>
      <c r="AK751" s="65"/>
    </row>
    <row r="752" spans="1:37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  <c r="AF752" s="65"/>
      <c r="AG752" s="65"/>
      <c r="AH752" s="65"/>
      <c r="AI752" s="65"/>
      <c r="AJ752" s="65"/>
      <c r="AK752" s="65"/>
    </row>
    <row r="753" spans="1:37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  <c r="AF753" s="65"/>
      <c r="AG753" s="65"/>
      <c r="AH753" s="65"/>
      <c r="AI753" s="65"/>
      <c r="AJ753" s="65"/>
      <c r="AK753" s="65"/>
    </row>
    <row r="754" spans="1:37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  <c r="AF754" s="65"/>
      <c r="AG754" s="65"/>
      <c r="AH754" s="65"/>
      <c r="AI754" s="65"/>
      <c r="AJ754" s="65"/>
      <c r="AK754" s="65"/>
    </row>
    <row r="755" spans="1:37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  <c r="AF755" s="65"/>
      <c r="AG755" s="65"/>
      <c r="AH755" s="65"/>
      <c r="AI755" s="65"/>
      <c r="AJ755" s="65"/>
      <c r="AK755" s="65"/>
    </row>
    <row r="756" spans="1:37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  <c r="AF756" s="65"/>
      <c r="AG756" s="65"/>
      <c r="AH756" s="65"/>
      <c r="AI756" s="65"/>
      <c r="AJ756" s="65"/>
      <c r="AK756" s="65"/>
    </row>
    <row r="757" spans="1:37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  <c r="AF757" s="65"/>
      <c r="AG757" s="65"/>
      <c r="AH757" s="65"/>
      <c r="AI757" s="65"/>
      <c r="AJ757" s="65"/>
      <c r="AK757" s="65"/>
    </row>
    <row r="758" spans="1:37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  <c r="AF758" s="65"/>
      <c r="AG758" s="65"/>
      <c r="AH758" s="65"/>
      <c r="AI758" s="65"/>
      <c r="AJ758" s="65"/>
      <c r="AK758" s="65"/>
    </row>
    <row r="759" spans="1:37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  <c r="AF759" s="65"/>
      <c r="AG759" s="65"/>
      <c r="AH759" s="65"/>
      <c r="AI759" s="65"/>
      <c r="AJ759" s="65"/>
      <c r="AK759" s="65"/>
    </row>
    <row r="760" spans="1:37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  <c r="AF760" s="65"/>
      <c r="AG760" s="65"/>
      <c r="AH760" s="65"/>
      <c r="AI760" s="65"/>
      <c r="AJ760" s="65"/>
      <c r="AK760" s="65"/>
    </row>
    <row r="761" spans="1:37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  <c r="AF761" s="65"/>
      <c r="AG761" s="65"/>
      <c r="AH761" s="65"/>
      <c r="AI761" s="65"/>
      <c r="AJ761" s="65"/>
      <c r="AK761" s="65"/>
    </row>
    <row r="762" spans="1:37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  <c r="AF762" s="65"/>
      <c r="AG762" s="65"/>
      <c r="AH762" s="65"/>
      <c r="AI762" s="65"/>
      <c r="AJ762" s="65"/>
      <c r="AK762" s="65"/>
    </row>
    <row r="763" spans="1:37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  <c r="AF763" s="65"/>
      <c r="AG763" s="65"/>
      <c r="AH763" s="65"/>
      <c r="AI763" s="65"/>
      <c r="AJ763" s="65"/>
      <c r="AK763" s="65"/>
    </row>
    <row r="764" spans="1:37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  <c r="AF764" s="65"/>
      <c r="AG764" s="65"/>
      <c r="AH764" s="65"/>
      <c r="AI764" s="65"/>
      <c r="AJ764" s="65"/>
      <c r="AK764" s="65"/>
    </row>
    <row r="765" spans="1:37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  <c r="AF765" s="65"/>
      <c r="AG765" s="65"/>
      <c r="AH765" s="65"/>
      <c r="AI765" s="65"/>
      <c r="AJ765" s="65"/>
      <c r="AK765" s="65"/>
    </row>
    <row r="766" spans="1:37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  <c r="AF766" s="65"/>
      <c r="AG766" s="65"/>
      <c r="AH766" s="65"/>
      <c r="AI766" s="65"/>
      <c r="AJ766" s="65"/>
      <c r="AK766" s="65"/>
    </row>
    <row r="767" spans="1:37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  <c r="AF767" s="65"/>
      <c r="AG767" s="65"/>
      <c r="AH767" s="65"/>
      <c r="AI767" s="65"/>
      <c r="AJ767" s="65"/>
      <c r="AK767" s="65"/>
    </row>
    <row r="768" spans="1:37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  <c r="AF768" s="65"/>
      <c r="AG768" s="65"/>
      <c r="AH768" s="65"/>
      <c r="AI768" s="65"/>
      <c r="AJ768" s="65"/>
      <c r="AK768" s="65"/>
    </row>
    <row r="769" spans="1:37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  <c r="AF769" s="65"/>
      <c r="AG769" s="65"/>
      <c r="AH769" s="65"/>
      <c r="AI769" s="65"/>
      <c r="AJ769" s="65"/>
      <c r="AK769" s="65"/>
    </row>
    <row r="770" spans="1:37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  <c r="AF770" s="65"/>
      <c r="AG770" s="65"/>
      <c r="AH770" s="65"/>
      <c r="AI770" s="65"/>
      <c r="AJ770" s="65"/>
      <c r="AK770" s="65"/>
    </row>
    <row r="771" spans="1:37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  <c r="AF771" s="65"/>
      <c r="AG771" s="65"/>
      <c r="AH771" s="65"/>
      <c r="AI771" s="65"/>
      <c r="AJ771" s="65"/>
      <c r="AK771" s="65"/>
    </row>
    <row r="772" spans="1:37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  <c r="AF772" s="65"/>
      <c r="AG772" s="65"/>
      <c r="AH772" s="65"/>
      <c r="AI772" s="65"/>
      <c r="AJ772" s="65"/>
      <c r="AK772" s="65"/>
    </row>
    <row r="773" spans="1:37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  <c r="AF773" s="65"/>
      <c r="AG773" s="65"/>
      <c r="AH773" s="65"/>
      <c r="AI773" s="65"/>
      <c r="AJ773" s="65"/>
      <c r="AK773" s="65"/>
    </row>
    <row r="774" spans="1:37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  <c r="AF774" s="65"/>
      <c r="AG774" s="65"/>
      <c r="AH774" s="65"/>
      <c r="AI774" s="65"/>
      <c r="AJ774" s="65"/>
      <c r="AK774" s="65"/>
    </row>
    <row r="775" spans="1:37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  <c r="AF775" s="65"/>
      <c r="AG775" s="65"/>
      <c r="AH775" s="65"/>
      <c r="AI775" s="65"/>
      <c r="AJ775" s="65"/>
      <c r="AK775" s="65"/>
    </row>
    <row r="776" spans="1:37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  <c r="AF776" s="65"/>
      <c r="AG776" s="65"/>
      <c r="AH776" s="65"/>
      <c r="AI776" s="65"/>
      <c r="AJ776" s="65"/>
      <c r="AK776" s="65"/>
    </row>
    <row r="777" spans="1:37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  <c r="AF777" s="65"/>
      <c r="AG777" s="65"/>
      <c r="AH777" s="65"/>
      <c r="AI777" s="65"/>
      <c r="AJ777" s="65"/>
      <c r="AK777" s="65"/>
    </row>
    <row r="778" spans="1:37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  <c r="AF778" s="65"/>
      <c r="AG778" s="65"/>
      <c r="AH778" s="65"/>
      <c r="AI778" s="65"/>
      <c r="AJ778" s="65"/>
      <c r="AK778" s="65"/>
    </row>
    <row r="779" spans="1:37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  <c r="AF779" s="65"/>
      <c r="AG779" s="65"/>
      <c r="AH779" s="65"/>
      <c r="AI779" s="65"/>
      <c r="AJ779" s="65"/>
      <c r="AK779" s="65"/>
    </row>
    <row r="780" spans="1:37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  <c r="AF780" s="65"/>
      <c r="AG780" s="65"/>
      <c r="AH780" s="65"/>
      <c r="AI780" s="65"/>
      <c r="AJ780" s="65"/>
      <c r="AK780" s="65"/>
    </row>
    <row r="781" spans="1:37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  <c r="AF781" s="65"/>
      <c r="AG781" s="65"/>
      <c r="AH781" s="65"/>
      <c r="AI781" s="65"/>
      <c r="AJ781" s="65"/>
      <c r="AK781" s="65"/>
    </row>
    <row r="782" spans="1:37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  <c r="AF782" s="65"/>
      <c r="AG782" s="65"/>
      <c r="AH782" s="65"/>
      <c r="AI782" s="65"/>
      <c r="AJ782" s="65"/>
      <c r="AK782" s="65"/>
    </row>
    <row r="783" spans="1:37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  <c r="AF783" s="65"/>
      <c r="AG783" s="65"/>
      <c r="AH783" s="65"/>
      <c r="AI783" s="65"/>
      <c r="AJ783" s="65"/>
      <c r="AK783" s="65"/>
    </row>
    <row r="784" spans="1:37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  <c r="AE784" s="65"/>
      <c r="AF784" s="65"/>
      <c r="AG784" s="65"/>
      <c r="AH784" s="65"/>
      <c r="AI784" s="65"/>
      <c r="AJ784" s="65"/>
      <c r="AK784" s="65"/>
    </row>
    <row r="785" spans="1:37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  <c r="AE785" s="65"/>
      <c r="AF785" s="65"/>
      <c r="AG785" s="65"/>
      <c r="AH785" s="65"/>
      <c r="AI785" s="65"/>
      <c r="AJ785" s="65"/>
      <c r="AK785" s="65"/>
    </row>
    <row r="786" spans="1:37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  <c r="AE786" s="65"/>
      <c r="AF786" s="65"/>
      <c r="AG786" s="65"/>
      <c r="AH786" s="65"/>
      <c r="AI786" s="65"/>
      <c r="AJ786" s="65"/>
      <c r="AK786" s="65"/>
    </row>
    <row r="787" spans="1:37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  <c r="AE787" s="65"/>
      <c r="AF787" s="65"/>
      <c r="AG787" s="65"/>
      <c r="AH787" s="65"/>
      <c r="AI787" s="65"/>
      <c r="AJ787" s="65"/>
      <c r="AK787" s="65"/>
    </row>
    <row r="788" spans="1:37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  <c r="AE788" s="65"/>
      <c r="AF788" s="65"/>
      <c r="AG788" s="65"/>
      <c r="AH788" s="65"/>
      <c r="AI788" s="65"/>
      <c r="AJ788" s="65"/>
      <c r="AK788" s="65"/>
    </row>
    <row r="789" spans="1:37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  <c r="AE789" s="65"/>
      <c r="AF789" s="65"/>
      <c r="AG789" s="65"/>
      <c r="AH789" s="65"/>
      <c r="AI789" s="65"/>
      <c r="AJ789" s="65"/>
      <c r="AK789" s="65"/>
    </row>
    <row r="790" spans="1:37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  <c r="AE790" s="65"/>
      <c r="AF790" s="65"/>
      <c r="AG790" s="65"/>
      <c r="AH790" s="65"/>
      <c r="AI790" s="65"/>
      <c r="AJ790" s="65"/>
      <c r="AK790" s="65"/>
    </row>
    <row r="791" spans="1:37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  <c r="AE791" s="65"/>
      <c r="AF791" s="65"/>
      <c r="AG791" s="65"/>
      <c r="AH791" s="65"/>
      <c r="AI791" s="65"/>
      <c r="AJ791" s="65"/>
      <c r="AK791" s="65"/>
    </row>
    <row r="792" spans="1:37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  <c r="AE792" s="65"/>
      <c r="AF792" s="65"/>
      <c r="AG792" s="65"/>
      <c r="AH792" s="65"/>
      <c r="AI792" s="65"/>
      <c r="AJ792" s="65"/>
      <c r="AK792" s="65"/>
    </row>
    <row r="793" spans="1:37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  <c r="AE793" s="65"/>
      <c r="AF793" s="65"/>
      <c r="AG793" s="65"/>
      <c r="AH793" s="65"/>
      <c r="AI793" s="65"/>
      <c r="AJ793" s="65"/>
      <c r="AK793" s="65"/>
    </row>
    <row r="794" spans="1:37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  <c r="AE794" s="65"/>
      <c r="AF794" s="65"/>
      <c r="AG794" s="65"/>
      <c r="AH794" s="65"/>
      <c r="AI794" s="65"/>
      <c r="AJ794" s="65"/>
      <c r="AK794" s="65"/>
    </row>
    <row r="795" spans="1:37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  <c r="AE795" s="65"/>
      <c r="AF795" s="65"/>
      <c r="AG795" s="65"/>
      <c r="AH795" s="65"/>
      <c r="AI795" s="65"/>
      <c r="AJ795" s="65"/>
      <c r="AK795" s="65"/>
    </row>
    <row r="796" spans="1:37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  <c r="AE796" s="65"/>
      <c r="AF796" s="65"/>
      <c r="AG796" s="65"/>
      <c r="AH796" s="65"/>
      <c r="AI796" s="65"/>
      <c r="AJ796" s="65"/>
      <c r="AK796" s="65"/>
    </row>
    <row r="797" spans="1:37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  <c r="AE797" s="65"/>
      <c r="AF797" s="65"/>
      <c r="AG797" s="65"/>
      <c r="AH797" s="65"/>
      <c r="AI797" s="65"/>
      <c r="AJ797" s="65"/>
      <c r="AK797" s="65"/>
    </row>
    <row r="798" spans="1:37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  <c r="AE798" s="65"/>
      <c r="AF798" s="65"/>
      <c r="AG798" s="65"/>
      <c r="AH798" s="65"/>
      <c r="AI798" s="65"/>
      <c r="AJ798" s="65"/>
      <c r="AK798" s="65"/>
    </row>
    <row r="799" spans="1:37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  <c r="AE799" s="65"/>
      <c r="AF799" s="65"/>
      <c r="AG799" s="65"/>
      <c r="AH799" s="65"/>
      <c r="AI799" s="65"/>
      <c r="AJ799" s="65"/>
      <c r="AK799" s="65"/>
    </row>
    <row r="800" spans="1:37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  <c r="AE800" s="65"/>
      <c r="AF800" s="65"/>
      <c r="AG800" s="65"/>
      <c r="AH800" s="65"/>
      <c r="AI800" s="65"/>
      <c r="AJ800" s="65"/>
      <c r="AK800" s="65"/>
    </row>
    <row r="801" spans="1:37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  <c r="AE801" s="65"/>
      <c r="AF801" s="65"/>
      <c r="AG801" s="65"/>
      <c r="AH801" s="65"/>
      <c r="AI801" s="65"/>
      <c r="AJ801" s="65"/>
      <c r="AK801" s="65"/>
    </row>
    <row r="802" spans="1:37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  <c r="AE802" s="65"/>
      <c r="AF802" s="65"/>
      <c r="AG802" s="65"/>
      <c r="AH802" s="65"/>
      <c r="AI802" s="65"/>
      <c r="AJ802" s="65"/>
      <c r="AK802" s="65"/>
    </row>
    <row r="803" spans="1:37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  <c r="AE803" s="65"/>
      <c r="AF803" s="65"/>
      <c r="AG803" s="65"/>
      <c r="AH803" s="65"/>
      <c r="AI803" s="65"/>
      <c r="AJ803" s="65"/>
      <c r="AK803" s="65"/>
    </row>
    <row r="804" spans="1:37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  <c r="AE804" s="65"/>
      <c r="AF804" s="65"/>
      <c r="AG804" s="65"/>
      <c r="AH804" s="65"/>
      <c r="AI804" s="65"/>
      <c r="AJ804" s="65"/>
      <c r="AK804" s="65"/>
    </row>
    <row r="805" spans="1:37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  <c r="AE805" s="65"/>
      <c r="AF805" s="65"/>
      <c r="AG805" s="65"/>
      <c r="AH805" s="65"/>
      <c r="AI805" s="65"/>
      <c r="AJ805" s="65"/>
      <c r="AK805" s="65"/>
    </row>
    <row r="806" spans="1:37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  <c r="AE806" s="65"/>
      <c r="AF806" s="65"/>
      <c r="AG806" s="65"/>
      <c r="AH806" s="65"/>
      <c r="AI806" s="65"/>
      <c r="AJ806" s="65"/>
      <c r="AK806" s="65"/>
    </row>
    <row r="807" spans="1:37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  <c r="AE807" s="65"/>
      <c r="AF807" s="65"/>
      <c r="AG807" s="65"/>
      <c r="AH807" s="65"/>
      <c r="AI807" s="65"/>
      <c r="AJ807" s="65"/>
      <c r="AK807" s="65"/>
    </row>
    <row r="808" spans="1:37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  <c r="AE808" s="65"/>
      <c r="AF808" s="65"/>
      <c r="AG808" s="65"/>
      <c r="AH808" s="65"/>
      <c r="AI808" s="65"/>
      <c r="AJ808" s="65"/>
      <c r="AK808" s="65"/>
    </row>
    <row r="809" spans="1:37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  <c r="AF809" s="65"/>
      <c r="AG809" s="65"/>
      <c r="AH809" s="65"/>
      <c r="AI809" s="65"/>
      <c r="AJ809" s="65"/>
      <c r="AK809" s="65"/>
    </row>
    <row r="810" spans="1:37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  <c r="AF810" s="65"/>
      <c r="AG810" s="65"/>
      <c r="AH810" s="65"/>
      <c r="AI810" s="65"/>
      <c r="AJ810" s="65"/>
      <c r="AK810" s="65"/>
    </row>
    <row r="811" spans="1:37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  <c r="AE811" s="65"/>
      <c r="AF811" s="65"/>
      <c r="AG811" s="65"/>
      <c r="AH811" s="65"/>
      <c r="AI811" s="65"/>
      <c r="AJ811" s="65"/>
      <c r="AK811" s="65"/>
    </row>
    <row r="812" spans="1:37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  <c r="AE812" s="65"/>
      <c r="AF812" s="65"/>
      <c r="AG812" s="65"/>
      <c r="AH812" s="65"/>
      <c r="AI812" s="65"/>
      <c r="AJ812" s="65"/>
      <c r="AK812" s="65"/>
    </row>
    <row r="813" spans="1:37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  <c r="AE813" s="65"/>
      <c r="AF813" s="65"/>
      <c r="AG813" s="65"/>
      <c r="AH813" s="65"/>
      <c r="AI813" s="65"/>
      <c r="AJ813" s="65"/>
      <c r="AK813" s="65"/>
    </row>
    <row r="814" spans="1:37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  <c r="AE814" s="65"/>
      <c r="AF814" s="65"/>
      <c r="AG814" s="65"/>
      <c r="AH814" s="65"/>
      <c r="AI814" s="65"/>
      <c r="AJ814" s="65"/>
      <c r="AK814" s="65"/>
    </row>
    <row r="815" spans="1:37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  <c r="AE815" s="65"/>
      <c r="AF815" s="65"/>
      <c r="AG815" s="65"/>
      <c r="AH815" s="65"/>
      <c r="AI815" s="65"/>
      <c r="AJ815" s="65"/>
      <c r="AK815" s="65"/>
    </row>
    <row r="816" spans="1:37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  <c r="AE816" s="65"/>
      <c r="AF816" s="65"/>
      <c r="AG816" s="65"/>
      <c r="AH816" s="65"/>
      <c r="AI816" s="65"/>
      <c r="AJ816" s="65"/>
      <c r="AK816" s="65"/>
    </row>
    <row r="817" spans="1:37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  <c r="AE817" s="65"/>
      <c r="AF817" s="65"/>
      <c r="AG817" s="65"/>
      <c r="AH817" s="65"/>
      <c r="AI817" s="65"/>
      <c r="AJ817" s="65"/>
      <c r="AK817" s="65"/>
    </row>
    <row r="818" spans="1:37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  <c r="AE818" s="65"/>
      <c r="AF818" s="65"/>
      <c r="AG818" s="65"/>
      <c r="AH818" s="65"/>
      <c r="AI818" s="65"/>
      <c r="AJ818" s="65"/>
      <c r="AK818" s="65"/>
    </row>
    <row r="819" spans="1:37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  <c r="AE819" s="65"/>
      <c r="AF819" s="65"/>
      <c r="AG819" s="65"/>
      <c r="AH819" s="65"/>
      <c r="AI819" s="65"/>
      <c r="AJ819" s="65"/>
      <c r="AK819" s="65"/>
    </row>
    <row r="820" spans="1:37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  <c r="AE820" s="65"/>
      <c r="AF820" s="65"/>
      <c r="AG820" s="65"/>
      <c r="AH820" s="65"/>
      <c r="AI820" s="65"/>
      <c r="AJ820" s="65"/>
      <c r="AK820" s="65"/>
    </row>
    <row r="821" spans="1:37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  <c r="AE821" s="65"/>
      <c r="AF821" s="65"/>
      <c r="AG821" s="65"/>
      <c r="AH821" s="65"/>
      <c r="AI821" s="65"/>
      <c r="AJ821" s="65"/>
      <c r="AK821" s="65"/>
    </row>
    <row r="822" spans="1:37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  <c r="AE822" s="65"/>
      <c r="AF822" s="65"/>
      <c r="AG822" s="65"/>
      <c r="AH822" s="65"/>
      <c r="AI822" s="65"/>
      <c r="AJ822" s="65"/>
      <c r="AK822" s="65"/>
    </row>
    <row r="823" spans="1:37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  <c r="AE823" s="65"/>
      <c r="AF823" s="65"/>
      <c r="AG823" s="65"/>
      <c r="AH823" s="65"/>
      <c r="AI823" s="65"/>
      <c r="AJ823" s="65"/>
      <c r="AK823" s="65"/>
    </row>
    <row r="824" spans="1:37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  <c r="AE824" s="65"/>
      <c r="AF824" s="65"/>
      <c r="AG824" s="65"/>
      <c r="AH824" s="65"/>
      <c r="AI824" s="65"/>
      <c r="AJ824" s="65"/>
      <c r="AK824" s="65"/>
    </row>
    <row r="825" spans="1:37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  <c r="AE825" s="65"/>
      <c r="AF825" s="65"/>
      <c r="AG825" s="65"/>
      <c r="AH825" s="65"/>
      <c r="AI825" s="65"/>
      <c r="AJ825" s="65"/>
      <c r="AK825" s="65"/>
    </row>
    <row r="826" spans="1:37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  <c r="AE826" s="65"/>
      <c r="AF826" s="65"/>
      <c r="AG826" s="65"/>
      <c r="AH826" s="65"/>
      <c r="AI826" s="65"/>
      <c r="AJ826" s="65"/>
      <c r="AK826" s="65"/>
    </row>
    <row r="827" spans="1:37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  <c r="AE827" s="65"/>
      <c r="AF827" s="65"/>
      <c r="AG827" s="65"/>
      <c r="AH827" s="65"/>
      <c r="AI827" s="65"/>
      <c r="AJ827" s="65"/>
      <c r="AK827" s="65"/>
    </row>
    <row r="828" spans="1:37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  <c r="AE828" s="65"/>
      <c r="AF828" s="65"/>
      <c r="AG828" s="65"/>
      <c r="AH828" s="65"/>
      <c r="AI828" s="65"/>
      <c r="AJ828" s="65"/>
      <c r="AK828" s="65"/>
    </row>
    <row r="829" spans="1:37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  <c r="AE829" s="65"/>
      <c r="AF829" s="65"/>
      <c r="AG829" s="65"/>
      <c r="AH829" s="65"/>
      <c r="AI829" s="65"/>
      <c r="AJ829" s="65"/>
      <c r="AK829" s="65"/>
    </row>
    <row r="830" spans="1:37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  <c r="AE830" s="65"/>
      <c r="AF830" s="65"/>
      <c r="AG830" s="65"/>
      <c r="AH830" s="65"/>
      <c r="AI830" s="65"/>
      <c r="AJ830" s="65"/>
      <c r="AK830" s="65"/>
    </row>
    <row r="831" spans="1:37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  <c r="AE831" s="65"/>
      <c r="AF831" s="65"/>
      <c r="AG831" s="65"/>
      <c r="AH831" s="65"/>
      <c r="AI831" s="65"/>
      <c r="AJ831" s="65"/>
      <c r="AK831" s="65"/>
    </row>
    <row r="832" spans="1:37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  <c r="AE832" s="65"/>
      <c r="AF832" s="65"/>
      <c r="AG832" s="65"/>
      <c r="AH832" s="65"/>
      <c r="AI832" s="65"/>
      <c r="AJ832" s="65"/>
      <c r="AK832" s="65"/>
    </row>
    <row r="833" spans="1:37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  <c r="AE833" s="65"/>
      <c r="AF833" s="65"/>
      <c r="AG833" s="65"/>
      <c r="AH833" s="65"/>
      <c r="AI833" s="65"/>
      <c r="AJ833" s="65"/>
      <c r="AK833" s="65"/>
    </row>
    <row r="834" spans="1:37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  <c r="AE834" s="65"/>
      <c r="AF834" s="65"/>
      <c r="AG834" s="65"/>
      <c r="AH834" s="65"/>
      <c r="AI834" s="65"/>
      <c r="AJ834" s="65"/>
      <c r="AK834" s="65"/>
    </row>
    <row r="835" spans="1:37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  <c r="AE835" s="65"/>
      <c r="AF835" s="65"/>
      <c r="AG835" s="65"/>
      <c r="AH835" s="65"/>
      <c r="AI835" s="65"/>
      <c r="AJ835" s="65"/>
      <c r="AK835" s="65"/>
    </row>
    <row r="836" spans="1:37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  <c r="AE836" s="65"/>
      <c r="AF836" s="65"/>
      <c r="AG836" s="65"/>
      <c r="AH836" s="65"/>
      <c r="AI836" s="65"/>
      <c r="AJ836" s="65"/>
      <c r="AK836" s="65"/>
    </row>
    <row r="837" spans="1:37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  <c r="AE837" s="65"/>
      <c r="AF837" s="65"/>
      <c r="AG837" s="65"/>
      <c r="AH837" s="65"/>
      <c r="AI837" s="65"/>
      <c r="AJ837" s="65"/>
      <c r="AK837" s="65"/>
    </row>
    <row r="838" spans="1:37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  <c r="AE838" s="65"/>
      <c r="AF838" s="65"/>
      <c r="AG838" s="65"/>
      <c r="AH838" s="65"/>
      <c r="AI838" s="65"/>
      <c r="AJ838" s="65"/>
      <c r="AK838" s="65"/>
    </row>
    <row r="839" spans="1:37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  <c r="AE839" s="65"/>
      <c r="AF839" s="65"/>
      <c r="AG839" s="65"/>
      <c r="AH839" s="65"/>
      <c r="AI839" s="65"/>
      <c r="AJ839" s="65"/>
      <c r="AK839" s="65"/>
    </row>
    <row r="840" spans="1:37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  <c r="AE840" s="65"/>
      <c r="AF840" s="65"/>
      <c r="AG840" s="65"/>
      <c r="AH840" s="65"/>
      <c r="AI840" s="65"/>
      <c r="AJ840" s="65"/>
      <c r="AK840" s="65"/>
    </row>
    <row r="841" spans="1:37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  <c r="AE841" s="65"/>
      <c r="AF841" s="65"/>
      <c r="AG841" s="65"/>
      <c r="AH841" s="65"/>
      <c r="AI841" s="65"/>
      <c r="AJ841" s="65"/>
      <c r="AK841" s="65"/>
    </row>
    <row r="842" spans="1:37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  <c r="AE842" s="65"/>
      <c r="AF842" s="65"/>
      <c r="AG842" s="65"/>
      <c r="AH842" s="65"/>
      <c r="AI842" s="65"/>
      <c r="AJ842" s="65"/>
      <c r="AK842" s="65"/>
    </row>
    <row r="843" spans="1:37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  <c r="AE843" s="65"/>
      <c r="AF843" s="65"/>
      <c r="AG843" s="65"/>
      <c r="AH843" s="65"/>
      <c r="AI843" s="65"/>
      <c r="AJ843" s="65"/>
      <c r="AK843" s="65"/>
    </row>
    <row r="844" spans="1:37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  <c r="AE844" s="65"/>
      <c r="AF844" s="65"/>
      <c r="AG844" s="65"/>
      <c r="AH844" s="65"/>
      <c r="AI844" s="65"/>
      <c r="AJ844" s="65"/>
      <c r="AK844" s="65"/>
    </row>
    <row r="845" spans="1:37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  <c r="AE845" s="65"/>
      <c r="AF845" s="65"/>
      <c r="AG845" s="65"/>
      <c r="AH845" s="65"/>
      <c r="AI845" s="65"/>
      <c r="AJ845" s="65"/>
      <c r="AK845" s="65"/>
    </row>
    <row r="846" spans="1:37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  <c r="AE846" s="65"/>
      <c r="AF846" s="65"/>
      <c r="AG846" s="65"/>
      <c r="AH846" s="65"/>
      <c r="AI846" s="65"/>
      <c r="AJ846" s="65"/>
      <c r="AK846" s="65"/>
    </row>
    <row r="847" spans="1:37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  <c r="AE847" s="65"/>
      <c r="AF847" s="65"/>
      <c r="AG847" s="65"/>
      <c r="AH847" s="65"/>
      <c r="AI847" s="65"/>
      <c r="AJ847" s="65"/>
      <c r="AK847" s="65"/>
    </row>
    <row r="848" spans="1:37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  <c r="AE848" s="65"/>
      <c r="AF848" s="65"/>
      <c r="AG848" s="65"/>
      <c r="AH848" s="65"/>
      <c r="AI848" s="65"/>
      <c r="AJ848" s="65"/>
      <c r="AK848" s="65"/>
    </row>
    <row r="849" spans="1:37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  <c r="AE849" s="65"/>
      <c r="AF849" s="65"/>
      <c r="AG849" s="65"/>
      <c r="AH849" s="65"/>
      <c r="AI849" s="65"/>
      <c r="AJ849" s="65"/>
      <c r="AK849" s="65"/>
    </row>
    <row r="850" spans="1:37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  <c r="AE850" s="65"/>
      <c r="AF850" s="65"/>
      <c r="AG850" s="65"/>
      <c r="AH850" s="65"/>
      <c r="AI850" s="65"/>
      <c r="AJ850" s="65"/>
      <c r="AK850" s="65"/>
    </row>
    <row r="851" spans="1:37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  <c r="AE851" s="65"/>
      <c r="AF851" s="65"/>
      <c r="AG851" s="65"/>
      <c r="AH851" s="65"/>
      <c r="AI851" s="65"/>
      <c r="AJ851" s="65"/>
      <c r="AK851" s="65"/>
    </row>
    <row r="852" spans="1:37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  <c r="AE852" s="65"/>
      <c r="AF852" s="65"/>
      <c r="AG852" s="65"/>
      <c r="AH852" s="65"/>
      <c r="AI852" s="65"/>
      <c r="AJ852" s="65"/>
      <c r="AK852" s="65"/>
    </row>
    <row r="853" spans="1:37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  <c r="AE853" s="65"/>
      <c r="AF853" s="65"/>
      <c r="AG853" s="65"/>
      <c r="AH853" s="65"/>
      <c r="AI853" s="65"/>
      <c r="AJ853" s="65"/>
      <c r="AK853" s="65"/>
    </row>
    <row r="854" spans="1:37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  <c r="AE854" s="65"/>
      <c r="AF854" s="65"/>
      <c r="AG854" s="65"/>
      <c r="AH854" s="65"/>
      <c r="AI854" s="65"/>
      <c r="AJ854" s="65"/>
      <c r="AK854" s="65"/>
    </row>
    <row r="855" spans="1:37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  <c r="AE855" s="65"/>
      <c r="AF855" s="65"/>
      <c r="AG855" s="65"/>
      <c r="AH855" s="65"/>
      <c r="AI855" s="65"/>
      <c r="AJ855" s="65"/>
      <c r="AK855" s="65"/>
    </row>
    <row r="856" spans="1:37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  <c r="AE856" s="65"/>
      <c r="AF856" s="65"/>
      <c r="AG856" s="65"/>
      <c r="AH856" s="65"/>
      <c r="AI856" s="65"/>
      <c r="AJ856" s="65"/>
      <c r="AK856" s="65"/>
    </row>
    <row r="857" spans="1:37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  <c r="AE857" s="65"/>
      <c r="AF857" s="65"/>
      <c r="AG857" s="65"/>
      <c r="AH857" s="65"/>
      <c r="AI857" s="65"/>
      <c r="AJ857" s="65"/>
      <c r="AK857" s="65"/>
    </row>
    <row r="858" spans="1:37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  <c r="AE858" s="65"/>
      <c r="AF858" s="65"/>
      <c r="AG858" s="65"/>
      <c r="AH858" s="65"/>
      <c r="AI858" s="65"/>
      <c r="AJ858" s="65"/>
      <c r="AK858" s="65"/>
    </row>
    <row r="859" spans="1:37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  <c r="AE859" s="65"/>
      <c r="AF859" s="65"/>
      <c r="AG859" s="65"/>
      <c r="AH859" s="65"/>
      <c r="AI859" s="65"/>
      <c r="AJ859" s="65"/>
      <c r="AK859" s="65"/>
    </row>
    <row r="860" spans="1:37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  <c r="AE860" s="65"/>
      <c r="AF860" s="65"/>
      <c r="AG860" s="65"/>
      <c r="AH860" s="65"/>
      <c r="AI860" s="65"/>
      <c r="AJ860" s="65"/>
      <c r="AK860" s="65"/>
    </row>
    <row r="861" spans="1:37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  <c r="AE861" s="65"/>
      <c r="AF861" s="65"/>
      <c r="AG861" s="65"/>
      <c r="AH861" s="65"/>
      <c r="AI861" s="65"/>
      <c r="AJ861" s="65"/>
      <c r="AK861" s="65"/>
    </row>
    <row r="862" spans="1:37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  <c r="AE862" s="65"/>
      <c r="AF862" s="65"/>
      <c r="AG862" s="65"/>
      <c r="AH862" s="65"/>
      <c r="AI862" s="65"/>
      <c r="AJ862" s="65"/>
      <c r="AK862" s="65"/>
    </row>
    <row r="863" spans="1:37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  <c r="AE863" s="65"/>
      <c r="AF863" s="65"/>
      <c r="AG863" s="65"/>
      <c r="AH863" s="65"/>
      <c r="AI863" s="65"/>
      <c r="AJ863" s="65"/>
      <c r="AK863" s="65"/>
    </row>
    <row r="864" spans="1:37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  <c r="AE864" s="65"/>
      <c r="AF864" s="65"/>
      <c r="AG864" s="65"/>
      <c r="AH864" s="65"/>
      <c r="AI864" s="65"/>
      <c r="AJ864" s="65"/>
      <c r="AK864" s="65"/>
    </row>
    <row r="865" spans="1:37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  <c r="AE865" s="65"/>
      <c r="AF865" s="65"/>
      <c r="AG865" s="65"/>
      <c r="AH865" s="65"/>
      <c r="AI865" s="65"/>
      <c r="AJ865" s="65"/>
      <c r="AK865" s="65"/>
    </row>
    <row r="866" spans="1:37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  <c r="AE866" s="65"/>
      <c r="AF866" s="65"/>
      <c r="AG866" s="65"/>
      <c r="AH866" s="65"/>
      <c r="AI866" s="65"/>
      <c r="AJ866" s="65"/>
      <c r="AK866" s="65"/>
    </row>
    <row r="867" spans="1:37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  <c r="AE867" s="65"/>
      <c r="AF867" s="65"/>
      <c r="AG867" s="65"/>
      <c r="AH867" s="65"/>
      <c r="AI867" s="65"/>
      <c r="AJ867" s="65"/>
      <c r="AK867" s="65"/>
    </row>
    <row r="868" spans="1:37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  <c r="AE868" s="65"/>
      <c r="AF868" s="65"/>
      <c r="AG868" s="65"/>
      <c r="AH868" s="65"/>
      <c r="AI868" s="65"/>
      <c r="AJ868" s="65"/>
      <c r="AK868" s="65"/>
    </row>
    <row r="869" spans="1:37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  <c r="AD869" s="65"/>
      <c r="AE869" s="65"/>
      <c r="AF869" s="65"/>
      <c r="AG869" s="65"/>
      <c r="AH869" s="65"/>
      <c r="AI869" s="65"/>
      <c r="AJ869" s="65"/>
      <c r="AK869" s="65"/>
    </row>
    <row r="870" spans="1:37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  <c r="AD870" s="65"/>
      <c r="AE870" s="65"/>
      <c r="AF870" s="65"/>
      <c r="AG870" s="65"/>
      <c r="AH870" s="65"/>
      <c r="AI870" s="65"/>
      <c r="AJ870" s="65"/>
      <c r="AK870" s="65"/>
    </row>
    <row r="871" spans="1:37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  <c r="AD871" s="65"/>
      <c r="AE871" s="65"/>
      <c r="AF871" s="65"/>
      <c r="AG871" s="65"/>
      <c r="AH871" s="65"/>
      <c r="AI871" s="65"/>
      <c r="AJ871" s="65"/>
      <c r="AK871" s="65"/>
    </row>
    <row r="872" spans="1:37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  <c r="AD872" s="65"/>
      <c r="AE872" s="65"/>
      <c r="AF872" s="65"/>
      <c r="AG872" s="65"/>
      <c r="AH872" s="65"/>
      <c r="AI872" s="65"/>
      <c r="AJ872" s="65"/>
      <c r="AK872" s="65"/>
    </row>
    <row r="873" spans="1:37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  <c r="AD873" s="65"/>
      <c r="AE873" s="65"/>
      <c r="AF873" s="65"/>
      <c r="AG873" s="65"/>
      <c r="AH873" s="65"/>
      <c r="AI873" s="65"/>
      <c r="AJ873" s="65"/>
      <c r="AK873" s="65"/>
    </row>
    <row r="874" spans="1:37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  <c r="AD874" s="65"/>
      <c r="AE874" s="65"/>
      <c r="AF874" s="65"/>
      <c r="AG874" s="65"/>
      <c r="AH874" s="65"/>
      <c r="AI874" s="65"/>
      <c r="AJ874" s="65"/>
      <c r="AK874" s="65"/>
    </row>
    <row r="875" spans="1:37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  <c r="AD875" s="65"/>
      <c r="AE875" s="65"/>
      <c r="AF875" s="65"/>
      <c r="AG875" s="65"/>
      <c r="AH875" s="65"/>
      <c r="AI875" s="65"/>
      <c r="AJ875" s="65"/>
      <c r="AK875" s="65"/>
    </row>
    <row r="876" spans="1:37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  <c r="AD876" s="65"/>
      <c r="AE876" s="65"/>
      <c r="AF876" s="65"/>
      <c r="AG876" s="65"/>
      <c r="AH876" s="65"/>
      <c r="AI876" s="65"/>
      <c r="AJ876" s="65"/>
      <c r="AK876" s="65"/>
    </row>
    <row r="877" spans="1:37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  <c r="AD877" s="65"/>
      <c r="AE877" s="65"/>
      <c r="AF877" s="65"/>
      <c r="AG877" s="65"/>
      <c r="AH877" s="65"/>
      <c r="AI877" s="65"/>
      <c r="AJ877" s="65"/>
      <c r="AK877" s="65"/>
    </row>
    <row r="878" spans="1:37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  <c r="AD878" s="65"/>
      <c r="AE878" s="65"/>
      <c r="AF878" s="65"/>
      <c r="AG878" s="65"/>
      <c r="AH878" s="65"/>
      <c r="AI878" s="65"/>
      <c r="AJ878" s="65"/>
      <c r="AK878" s="65"/>
    </row>
    <row r="879" spans="1:37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  <c r="AD879" s="65"/>
      <c r="AE879" s="65"/>
      <c r="AF879" s="65"/>
      <c r="AG879" s="65"/>
      <c r="AH879" s="65"/>
      <c r="AI879" s="65"/>
      <c r="AJ879" s="65"/>
      <c r="AK879" s="65"/>
    </row>
    <row r="880" spans="1:37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  <c r="AD880" s="65"/>
      <c r="AE880" s="65"/>
      <c r="AF880" s="65"/>
      <c r="AG880" s="65"/>
      <c r="AH880" s="65"/>
      <c r="AI880" s="65"/>
      <c r="AJ880" s="65"/>
      <c r="AK880" s="65"/>
    </row>
    <row r="881" spans="1:37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  <c r="AD881" s="65"/>
      <c r="AE881" s="65"/>
      <c r="AF881" s="65"/>
      <c r="AG881" s="65"/>
      <c r="AH881" s="65"/>
      <c r="AI881" s="65"/>
      <c r="AJ881" s="65"/>
      <c r="AK881" s="65"/>
    </row>
    <row r="882" spans="1:37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  <c r="AD882" s="65"/>
      <c r="AE882" s="65"/>
      <c r="AF882" s="65"/>
      <c r="AG882" s="65"/>
      <c r="AH882" s="65"/>
      <c r="AI882" s="65"/>
      <c r="AJ882" s="65"/>
      <c r="AK882" s="65"/>
    </row>
    <row r="883" spans="1:37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  <c r="AD883" s="65"/>
      <c r="AE883" s="65"/>
      <c r="AF883" s="65"/>
      <c r="AG883" s="65"/>
      <c r="AH883" s="65"/>
      <c r="AI883" s="65"/>
      <c r="AJ883" s="65"/>
      <c r="AK883" s="65"/>
    </row>
    <row r="884" spans="1:37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  <c r="AD884" s="65"/>
      <c r="AE884" s="65"/>
      <c r="AF884" s="65"/>
      <c r="AG884" s="65"/>
      <c r="AH884" s="65"/>
      <c r="AI884" s="65"/>
      <c r="AJ884" s="65"/>
      <c r="AK884" s="65"/>
    </row>
    <row r="885" spans="1:37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  <c r="AD885" s="65"/>
      <c r="AE885" s="65"/>
      <c r="AF885" s="65"/>
      <c r="AG885" s="65"/>
      <c r="AH885" s="65"/>
      <c r="AI885" s="65"/>
      <c r="AJ885" s="65"/>
      <c r="AK885" s="65"/>
    </row>
    <row r="886" spans="1:37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  <c r="AD886" s="65"/>
      <c r="AE886" s="65"/>
      <c r="AF886" s="65"/>
      <c r="AG886" s="65"/>
      <c r="AH886" s="65"/>
      <c r="AI886" s="65"/>
      <c r="AJ886" s="65"/>
      <c r="AK886" s="65"/>
    </row>
    <row r="887" spans="1:37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  <c r="AD887" s="65"/>
      <c r="AE887" s="65"/>
      <c r="AF887" s="65"/>
      <c r="AG887" s="65"/>
      <c r="AH887" s="65"/>
      <c r="AI887" s="65"/>
      <c r="AJ887" s="65"/>
      <c r="AK887" s="65"/>
    </row>
    <row r="888" spans="1:37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  <c r="AD888" s="65"/>
      <c r="AE888" s="65"/>
      <c r="AF888" s="65"/>
      <c r="AG888" s="65"/>
      <c r="AH888" s="65"/>
      <c r="AI888" s="65"/>
      <c r="AJ888" s="65"/>
      <c r="AK888" s="65"/>
    </row>
    <row r="889" spans="1:37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  <c r="AD889" s="65"/>
      <c r="AE889" s="65"/>
      <c r="AF889" s="65"/>
      <c r="AG889" s="65"/>
      <c r="AH889" s="65"/>
      <c r="AI889" s="65"/>
      <c r="AJ889" s="65"/>
      <c r="AK889" s="65"/>
    </row>
    <row r="890" spans="1:37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  <c r="AC890" s="65"/>
      <c r="AD890" s="65"/>
      <c r="AE890" s="65"/>
      <c r="AF890" s="65"/>
      <c r="AG890" s="65"/>
      <c r="AH890" s="65"/>
      <c r="AI890" s="65"/>
      <c r="AJ890" s="65"/>
      <c r="AK890" s="65"/>
    </row>
    <row r="891" spans="1:37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  <c r="AC891" s="65"/>
      <c r="AD891" s="65"/>
      <c r="AE891" s="65"/>
      <c r="AF891" s="65"/>
      <c r="AG891" s="65"/>
      <c r="AH891" s="65"/>
      <c r="AI891" s="65"/>
      <c r="AJ891" s="65"/>
      <c r="AK891" s="65"/>
    </row>
    <row r="892" spans="1:37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  <c r="AD892" s="65"/>
      <c r="AE892" s="65"/>
      <c r="AF892" s="65"/>
      <c r="AG892" s="65"/>
      <c r="AH892" s="65"/>
      <c r="AI892" s="65"/>
      <c r="AJ892" s="65"/>
      <c r="AK892" s="65"/>
    </row>
    <row r="893" spans="1:37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  <c r="AC893" s="65"/>
      <c r="AD893" s="65"/>
      <c r="AE893" s="65"/>
      <c r="AF893" s="65"/>
      <c r="AG893" s="65"/>
      <c r="AH893" s="65"/>
      <c r="AI893" s="65"/>
      <c r="AJ893" s="65"/>
      <c r="AK893" s="65"/>
    </row>
    <row r="894" spans="1:37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  <c r="AC894" s="65"/>
      <c r="AD894" s="65"/>
      <c r="AE894" s="65"/>
      <c r="AF894" s="65"/>
      <c r="AG894" s="65"/>
      <c r="AH894" s="65"/>
      <c r="AI894" s="65"/>
      <c r="AJ894" s="65"/>
      <c r="AK894" s="65"/>
    </row>
    <row r="895" spans="1:37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  <c r="AC895" s="65"/>
      <c r="AD895" s="65"/>
      <c r="AE895" s="65"/>
      <c r="AF895" s="65"/>
      <c r="AG895" s="65"/>
      <c r="AH895" s="65"/>
      <c r="AI895" s="65"/>
      <c r="AJ895" s="65"/>
      <c r="AK895" s="65"/>
    </row>
    <row r="896" spans="1:37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  <c r="AC896" s="65"/>
      <c r="AD896" s="65"/>
      <c r="AE896" s="65"/>
      <c r="AF896" s="65"/>
      <c r="AG896" s="65"/>
      <c r="AH896" s="65"/>
      <c r="AI896" s="65"/>
      <c r="AJ896" s="65"/>
      <c r="AK896" s="65"/>
    </row>
    <row r="897" spans="1:37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  <c r="AD897" s="65"/>
      <c r="AE897" s="65"/>
      <c r="AF897" s="65"/>
      <c r="AG897" s="65"/>
      <c r="AH897" s="65"/>
      <c r="AI897" s="65"/>
      <c r="AJ897" s="65"/>
      <c r="AK897" s="65"/>
    </row>
    <row r="898" spans="1:37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  <c r="AD898" s="65"/>
      <c r="AE898" s="65"/>
      <c r="AF898" s="65"/>
      <c r="AG898" s="65"/>
      <c r="AH898" s="65"/>
      <c r="AI898" s="65"/>
      <c r="AJ898" s="65"/>
      <c r="AK898" s="65"/>
    </row>
    <row r="899" spans="1:37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  <c r="AD899" s="65"/>
      <c r="AE899" s="65"/>
      <c r="AF899" s="65"/>
      <c r="AG899" s="65"/>
      <c r="AH899" s="65"/>
      <c r="AI899" s="65"/>
      <c r="AJ899" s="65"/>
      <c r="AK899" s="65"/>
    </row>
    <row r="900" spans="1:37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  <c r="AC900" s="65"/>
      <c r="AD900" s="65"/>
      <c r="AE900" s="65"/>
      <c r="AF900" s="65"/>
      <c r="AG900" s="65"/>
      <c r="AH900" s="65"/>
      <c r="AI900" s="65"/>
      <c r="AJ900" s="65"/>
      <c r="AK900" s="65"/>
    </row>
    <row r="901" spans="1:37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  <c r="AD901" s="65"/>
      <c r="AE901" s="65"/>
      <c r="AF901" s="65"/>
      <c r="AG901" s="65"/>
      <c r="AH901" s="65"/>
      <c r="AI901" s="65"/>
      <c r="AJ901" s="65"/>
      <c r="AK901" s="65"/>
    </row>
    <row r="902" spans="1:37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  <c r="AD902" s="65"/>
      <c r="AE902" s="65"/>
      <c r="AF902" s="65"/>
      <c r="AG902" s="65"/>
      <c r="AH902" s="65"/>
      <c r="AI902" s="65"/>
      <c r="AJ902" s="65"/>
      <c r="AK902" s="65"/>
    </row>
    <row r="903" spans="1:37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  <c r="AD903" s="65"/>
      <c r="AE903" s="65"/>
      <c r="AF903" s="65"/>
      <c r="AG903" s="65"/>
      <c r="AH903" s="65"/>
      <c r="AI903" s="65"/>
      <c r="AJ903" s="65"/>
      <c r="AK903" s="65"/>
    </row>
    <row r="904" spans="1:37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  <c r="AD904" s="65"/>
      <c r="AE904" s="65"/>
      <c r="AF904" s="65"/>
      <c r="AG904" s="65"/>
      <c r="AH904" s="65"/>
      <c r="AI904" s="65"/>
      <c r="AJ904" s="65"/>
      <c r="AK904" s="65"/>
    </row>
    <row r="905" spans="1:37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  <c r="AD905" s="65"/>
      <c r="AE905" s="65"/>
      <c r="AF905" s="65"/>
      <c r="AG905" s="65"/>
      <c r="AH905" s="65"/>
      <c r="AI905" s="65"/>
      <c r="AJ905" s="65"/>
      <c r="AK905" s="65"/>
    </row>
    <row r="906" spans="1:37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  <c r="AD906" s="65"/>
      <c r="AE906" s="65"/>
      <c r="AF906" s="65"/>
      <c r="AG906" s="65"/>
      <c r="AH906" s="65"/>
      <c r="AI906" s="65"/>
      <c r="AJ906" s="65"/>
      <c r="AK906" s="65"/>
    </row>
    <row r="907" spans="1:37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  <c r="AD907" s="65"/>
      <c r="AE907" s="65"/>
      <c r="AF907" s="65"/>
      <c r="AG907" s="65"/>
      <c r="AH907" s="65"/>
      <c r="AI907" s="65"/>
      <c r="AJ907" s="65"/>
      <c r="AK907" s="65"/>
    </row>
    <row r="908" spans="1:37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  <c r="AD908" s="65"/>
      <c r="AE908" s="65"/>
      <c r="AF908" s="65"/>
      <c r="AG908" s="65"/>
      <c r="AH908" s="65"/>
      <c r="AI908" s="65"/>
      <c r="AJ908" s="65"/>
      <c r="AK908" s="65"/>
    </row>
    <row r="909" spans="1:37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  <c r="AD909" s="65"/>
      <c r="AE909" s="65"/>
      <c r="AF909" s="65"/>
      <c r="AG909" s="65"/>
      <c r="AH909" s="65"/>
      <c r="AI909" s="65"/>
      <c r="AJ909" s="65"/>
      <c r="AK909" s="65"/>
    </row>
    <row r="910" spans="1:37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  <c r="AD910" s="65"/>
      <c r="AE910" s="65"/>
      <c r="AF910" s="65"/>
      <c r="AG910" s="65"/>
      <c r="AH910" s="65"/>
      <c r="AI910" s="65"/>
      <c r="AJ910" s="65"/>
      <c r="AK910" s="65"/>
    </row>
    <row r="911" spans="1:37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  <c r="AD911" s="65"/>
      <c r="AE911" s="65"/>
      <c r="AF911" s="65"/>
      <c r="AG911" s="65"/>
      <c r="AH911" s="65"/>
      <c r="AI911" s="65"/>
      <c r="AJ911" s="65"/>
      <c r="AK911" s="65"/>
    </row>
    <row r="912" spans="1:37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  <c r="AD912" s="65"/>
      <c r="AE912" s="65"/>
      <c r="AF912" s="65"/>
      <c r="AG912" s="65"/>
      <c r="AH912" s="65"/>
      <c r="AI912" s="65"/>
      <c r="AJ912" s="65"/>
      <c r="AK912" s="65"/>
    </row>
    <row r="913" spans="1:37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  <c r="AD913" s="65"/>
      <c r="AE913" s="65"/>
      <c r="AF913" s="65"/>
      <c r="AG913" s="65"/>
      <c r="AH913" s="65"/>
      <c r="AI913" s="65"/>
      <c r="AJ913" s="65"/>
      <c r="AK913" s="65"/>
    </row>
    <row r="914" spans="1:37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  <c r="AD914" s="65"/>
      <c r="AE914" s="65"/>
      <c r="AF914" s="65"/>
      <c r="AG914" s="65"/>
      <c r="AH914" s="65"/>
      <c r="AI914" s="65"/>
      <c r="AJ914" s="65"/>
      <c r="AK914" s="65"/>
    </row>
    <row r="915" spans="1:37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  <c r="AD915" s="65"/>
      <c r="AE915" s="65"/>
      <c r="AF915" s="65"/>
      <c r="AG915" s="65"/>
      <c r="AH915" s="65"/>
      <c r="AI915" s="65"/>
      <c r="AJ915" s="65"/>
      <c r="AK915" s="65"/>
    </row>
    <row r="916" spans="1:37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  <c r="AD916" s="65"/>
      <c r="AE916" s="65"/>
      <c r="AF916" s="65"/>
      <c r="AG916" s="65"/>
      <c r="AH916" s="65"/>
      <c r="AI916" s="65"/>
      <c r="AJ916" s="65"/>
      <c r="AK916" s="65"/>
    </row>
    <row r="917" spans="1:37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  <c r="AD917" s="65"/>
      <c r="AE917" s="65"/>
      <c r="AF917" s="65"/>
      <c r="AG917" s="65"/>
      <c r="AH917" s="65"/>
      <c r="AI917" s="65"/>
      <c r="AJ917" s="65"/>
      <c r="AK917" s="65"/>
    </row>
    <row r="918" spans="1:37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  <c r="AD918" s="65"/>
      <c r="AE918" s="65"/>
      <c r="AF918" s="65"/>
      <c r="AG918" s="65"/>
      <c r="AH918" s="65"/>
      <c r="AI918" s="65"/>
      <c r="AJ918" s="65"/>
      <c r="AK918" s="65"/>
    </row>
    <row r="919" spans="1:37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  <c r="AD919" s="65"/>
      <c r="AE919" s="65"/>
      <c r="AF919" s="65"/>
      <c r="AG919" s="65"/>
      <c r="AH919" s="65"/>
      <c r="AI919" s="65"/>
      <c r="AJ919" s="65"/>
      <c r="AK919" s="65"/>
    </row>
    <row r="920" spans="1:37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  <c r="AD920" s="65"/>
      <c r="AE920" s="65"/>
      <c r="AF920" s="65"/>
      <c r="AG920" s="65"/>
      <c r="AH920" s="65"/>
      <c r="AI920" s="65"/>
      <c r="AJ920" s="65"/>
      <c r="AK920" s="65"/>
    </row>
    <row r="921" spans="1:37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  <c r="AD921" s="65"/>
      <c r="AE921" s="65"/>
      <c r="AF921" s="65"/>
      <c r="AG921" s="65"/>
      <c r="AH921" s="65"/>
      <c r="AI921" s="65"/>
      <c r="AJ921" s="65"/>
      <c r="AK921" s="65"/>
    </row>
    <row r="922" spans="1:37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  <c r="AD922" s="65"/>
      <c r="AE922" s="65"/>
      <c r="AF922" s="65"/>
      <c r="AG922" s="65"/>
      <c r="AH922" s="65"/>
      <c r="AI922" s="65"/>
      <c r="AJ922" s="65"/>
      <c r="AK922" s="65"/>
    </row>
    <row r="923" spans="1:37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  <c r="AD923" s="65"/>
      <c r="AE923" s="65"/>
      <c r="AF923" s="65"/>
      <c r="AG923" s="65"/>
      <c r="AH923" s="65"/>
      <c r="AI923" s="65"/>
      <c r="AJ923" s="65"/>
      <c r="AK923" s="65"/>
    </row>
    <row r="924" spans="1:37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  <c r="AD924" s="65"/>
      <c r="AE924" s="65"/>
      <c r="AF924" s="65"/>
      <c r="AG924" s="65"/>
      <c r="AH924" s="65"/>
      <c r="AI924" s="65"/>
      <c r="AJ924" s="65"/>
      <c r="AK924" s="65"/>
    </row>
    <row r="925" spans="1:37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  <c r="AD925" s="65"/>
      <c r="AE925" s="65"/>
      <c r="AF925" s="65"/>
      <c r="AG925" s="65"/>
      <c r="AH925" s="65"/>
      <c r="AI925" s="65"/>
      <c r="AJ925" s="65"/>
      <c r="AK925" s="65"/>
    </row>
    <row r="926" spans="1:37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  <c r="AD926" s="65"/>
      <c r="AE926" s="65"/>
      <c r="AF926" s="65"/>
      <c r="AG926" s="65"/>
      <c r="AH926" s="65"/>
      <c r="AI926" s="65"/>
      <c r="AJ926" s="65"/>
      <c r="AK926" s="65"/>
    </row>
    <row r="927" spans="1:37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  <c r="AD927" s="65"/>
      <c r="AE927" s="65"/>
      <c r="AF927" s="65"/>
      <c r="AG927" s="65"/>
      <c r="AH927" s="65"/>
      <c r="AI927" s="65"/>
      <c r="AJ927" s="65"/>
      <c r="AK927" s="65"/>
    </row>
    <row r="928" spans="1:37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  <c r="AD928" s="65"/>
      <c r="AE928" s="65"/>
      <c r="AF928" s="65"/>
      <c r="AG928" s="65"/>
      <c r="AH928" s="65"/>
      <c r="AI928" s="65"/>
      <c r="AJ928" s="65"/>
      <c r="AK928" s="65"/>
    </row>
    <row r="929" spans="1:37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  <c r="AD929" s="65"/>
      <c r="AE929" s="65"/>
      <c r="AF929" s="65"/>
      <c r="AG929" s="65"/>
      <c r="AH929" s="65"/>
      <c r="AI929" s="65"/>
      <c r="AJ929" s="65"/>
      <c r="AK929" s="65"/>
    </row>
    <row r="930" spans="1:37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  <c r="AD930" s="65"/>
      <c r="AE930" s="65"/>
      <c r="AF930" s="65"/>
      <c r="AG930" s="65"/>
      <c r="AH930" s="65"/>
      <c r="AI930" s="65"/>
      <c r="AJ930" s="65"/>
      <c r="AK930" s="65"/>
    </row>
    <row r="931" spans="1:37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  <c r="AD931" s="65"/>
      <c r="AE931" s="65"/>
      <c r="AF931" s="65"/>
      <c r="AG931" s="65"/>
      <c r="AH931" s="65"/>
      <c r="AI931" s="65"/>
      <c r="AJ931" s="65"/>
      <c r="AK931" s="65"/>
    </row>
    <row r="932" spans="1:37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  <c r="AD932" s="65"/>
      <c r="AE932" s="65"/>
      <c r="AF932" s="65"/>
      <c r="AG932" s="65"/>
      <c r="AH932" s="65"/>
      <c r="AI932" s="65"/>
      <c r="AJ932" s="65"/>
      <c r="AK932" s="65"/>
    </row>
    <row r="933" spans="1:37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  <c r="AD933" s="65"/>
      <c r="AE933" s="65"/>
      <c r="AF933" s="65"/>
      <c r="AG933" s="65"/>
      <c r="AH933" s="65"/>
      <c r="AI933" s="65"/>
      <c r="AJ933" s="65"/>
      <c r="AK933" s="65"/>
    </row>
    <row r="934" spans="1:37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  <c r="AD934" s="65"/>
      <c r="AE934" s="65"/>
      <c r="AF934" s="65"/>
      <c r="AG934" s="65"/>
      <c r="AH934" s="65"/>
      <c r="AI934" s="65"/>
      <c r="AJ934" s="65"/>
      <c r="AK934" s="65"/>
    </row>
  </sheetData>
  <mergeCells count="4">
    <mergeCell ref="B1:E1"/>
    <mergeCell ref="G1:J1"/>
    <mergeCell ref="B7:E7"/>
    <mergeCell ref="G7:J7"/>
  </mergeCells>
  <dataValidations count="2">
    <dataValidation type="list" allowBlank="1" showInputMessage="1" showErrorMessage="1" sqref="WVQ983049:WVQ983056 JE9:JE16 TA9:TA16 ACW9:ACW16 AMS9:AMS16 AWO9:AWO16 BGK9:BGK16 BQG9:BQG16 CAC9:CAC16 CJY9:CJY16 CTU9:CTU16 DDQ9:DDQ16 DNM9:DNM16 DXI9:DXI16 EHE9:EHE16 ERA9:ERA16 FAW9:FAW16 FKS9:FKS16 FUO9:FUO16 GEK9:GEK16 GOG9:GOG16 GYC9:GYC16 HHY9:HHY16 HRU9:HRU16 IBQ9:IBQ16 ILM9:ILM16 IVI9:IVI16 JFE9:JFE16 JPA9:JPA16 JYW9:JYW16 KIS9:KIS16 KSO9:KSO16 LCK9:LCK16 LMG9:LMG16 LWC9:LWC16 MFY9:MFY16 MPU9:MPU16 MZQ9:MZQ16 NJM9:NJM16 NTI9:NTI16 ODE9:ODE16 ONA9:ONA16 OWW9:OWW16 PGS9:PGS16 PQO9:PQO16 QAK9:QAK16 QKG9:QKG16 QUC9:QUC16 RDY9:RDY16 RNU9:RNU16 RXQ9:RXQ16 SHM9:SHM16 SRI9:SRI16 TBE9:TBE16 TLA9:TLA16 TUW9:TUW16 UES9:UES16 UOO9:UOO16 UYK9:UYK16 VIG9:VIG16 VSC9:VSC16 WBY9:WBY16 WLU9:WLU16 WVQ9:WVQ16 I65545:I65552 JE65545:JE65552 TA65545:TA65552 ACW65545:ACW65552 AMS65545:AMS65552 AWO65545:AWO65552 BGK65545:BGK65552 BQG65545:BQG65552 CAC65545:CAC65552 CJY65545:CJY65552 CTU65545:CTU65552 DDQ65545:DDQ65552 DNM65545:DNM65552 DXI65545:DXI65552 EHE65545:EHE65552 ERA65545:ERA65552 FAW65545:FAW65552 FKS65545:FKS65552 FUO65545:FUO65552 GEK65545:GEK65552 GOG65545:GOG65552 GYC65545:GYC65552 HHY65545:HHY65552 HRU65545:HRU65552 IBQ65545:IBQ65552 ILM65545:ILM65552 IVI65545:IVI65552 JFE65545:JFE65552 JPA65545:JPA65552 JYW65545:JYW65552 KIS65545:KIS65552 KSO65545:KSO65552 LCK65545:LCK65552 LMG65545:LMG65552 LWC65545:LWC65552 MFY65545:MFY65552 MPU65545:MPU65552 MZQ65545:MZQ65552 NJM65545:NJM65552 NTI65545:NTI65552 ODE65545:ODE65552 ONA65545:ONA65552 OWW65545:OWW65552 PGS65545:PGS65552 PQO65545:PQO65552 QAK65545:QAK65552 QKG65545:QKG65552 QUC65545:QUC65552 RDY65545:RDY65552 RNU65545:RNU65552 RXQ65545:RXQ65552 SHM65545:SHM65552 SRI65545:SRI65552 TBE65545:TBE65552 TLA65545:TLA65552 TUW65545:TUW65552 UES65545:UES65552 UOO65545:UOO65552 UYK65545:UYK65552 VIG65545:VIG65552 VSC65545:VSC65552 WBY65545:WBY65552 WLU65545:WLU65552 WVQ65545:WVQ65552 I131081:I131088 JE131081:JE131088 TA131081:TA131088 ACW131081:ACW131088 AMS131081:AMS131088 AWO131081:AWO131088 BGK131081:BGK131088 BQG131081:BQG131088 CAC131081:CAC131088 CJY131081:CJY131088 CTU131081:CTU131088 DDQ131081:DDQ131088 DNM131081:DNM131088 DXI131081:DXI131088 EHE131081:EHE131088 ERA131081:ERA131088 FAW131081:FAW131088 FKS131081:FKS131088 FUO131081:FUO131088 GEK131081:GEK131088 GOG131081:GOG131088 GYC131081:GYC131088 HHY131081:HHY131088 HRU131081:HRU131088 IBQ131081:IBQ131088 ILM131081:ILM131088 IVI131081:IVI131088 JFE131081:JFE131088 JPA131081:JPA131088 JYW131081:JYW131088 KIS131081:KIS131088 KSO131081:KSO131088 LCK131081:LCK131088 LMG131081:LMG131088 LWC131081:LWC131088 MFY131081:MFY131088 MPU131081:MPU131088 MZQ131081:MZQ131088 NJM131081:NJM131088 NTI131081:NTI131088 ODE131081:ODE131088 ONA131081:ONA131088 OWW131081:OWW131088 PGS131081:PGS131088 PQO131081:PQO131088 QAK131081:QAK131088 QKG131081:QKG131088 QUC131081:QUC131088 RDY131081:RDY131088 RNU131081:RNU131088 RXQ131081:RXQ131088 SHM131081:SHM131088 SRI131081:SRI131088 TBE131081:TBE131088 TLA131081:TLA131088 TUW131081:TUW131088 UES131081:UES131088 UOO131081:UOO131088 UYK131081:UYK131088 VIG131081:VIG131088 VSC131081:VSC131088 WBY131081:WBY131088 WLU131081:WLU131088 WVQ131081:WVQ131088 I196617:I196624 JE196617:JE196624 TA196617:TA196624 ACW196617:ACW196624 AMS196617:AMS196624 AWO196617:AWO196624 BGK196617:BGK196624 BQG196617:BQG196624 CAC196617:CAC196624 CJY196617:CJY196624 CTU196617:CTU196624 DDQ196617:DDQ196624 DNM196617:DNM196624 DXI196617:DXI196624 EHE196617:EHE196624 ERA196617:ERA196624 FAW196617:FAW196624 FKS196617:FKS196624 FUO196617:FUO196624 GEK196617:GEK196624 GOG196617:GOG196624 GYC196617:GYC196624 HHY196617:HHY196624 HRU196617:HRU196624 IBQ196617:IBQ196624 ILM196617:ILM196624 IVI196617:IVI196624 JFE196617:JFE196624 JPA196617:JPA196624 JYW196617:JYW196624 KIS196617:KIS196624 KSO196617:KSO196624 LCK196617:LCK196624 LMG196617:LMG196624 LWC196617:LWC196624 MFY196617:MFY196624 MPU196617:MPU196624 MZQ196617:MZQ196624 NJM196617:NJM196624 NTI196617:NTI196624 ODE196617:ODE196624 ONA196617:ONA196624 OWW196617:OWW196624 PGS196617:PGS196624 PQO196617:PQO196624 QAK196617:QAK196624 QKG196617:QKG196624 QUC196617:QUC196624 RDY196617:RDY196624 RNU196617:RNU196624 RXQ196617:RXQ196624 SHM196617:SHM196624 SRI196617:SRI196624 TBE196617:TBE196624 TLA196617:TLA196624 TUW196617:TUW196624 UES196617:UES196624 UOO196617:UOO196624 UYK196617:UYK196624 VIG196617:VIG196624 VSC196617:VSC196624 WBY196617:WBY196624 WLU196617:WLU196624 WVQ196617:WVQ196624 I262153:I262160 JE262153:JE262160 TA262153:TA262160 ACW262153:ACW262160 AMS262153:AMS262160 AWO262153:AWO262160 BGK262153:BGK262160 BQG262153:BQG262160 CAC262153:CAC262160 CJY262153:CJY262160 CTU262153:CTU262160 DDQ262153:DDQ262160 DNM262153:DNM262160 DXI262153:DXI262160 EHE262153:EHE262160 ERA262153:ERA262160 FAW262153:FAW262160 FKS262153:FKS262160 FUO262153:FUO262160 GEK262153:GEK262160 GOG262153:GOG262160 GYC262153:GYC262160 HHY262153:HHY262160 HRU262153:HRU262160 IBQ262153:IBQ262160 ILM262153:ILM262160 IVI262153:IVI262160 JFE262153:JFE262160 JPA262153:JPA262160 JYW262153:JYW262160 KIS262153:KIS262160 KSO262153:KSO262160 LCK262153:LCK262160 LMG262153:LMG262160 LWC262153:LWC262160 MFY262153:MFY262160 MPU262153:MPU262160 MZQ262153:MZQ262160 NJM262153:NJM262160 NTI262153:NTI262160 ODE262153:ODE262160 ONA262153:ONA262160 OWW262153:OWW262160 PGS262153:PGS262160 PQO262153:PQO262160 QAK262153:QAK262160 QKG262153:QKG262160 QUC262153:QUC262160 RDY262153:RDY262160 RNU262153:RNU262160 RXQ262153:RXQ262160 SHM262153:SHM262160 SRI262153:SRI262160 TBE262153:TBE262160 TLA262153:TLA262160 TUW262153:TUW262160 UES262153:UES262160 UOO262153:UOO262160 UYK262153:UYK262160 VIG262153:VIG262160 VSC262153:VSC262160 WBY262153:WBY262160 WLU262153:WLU262160 WVQ262153:WVQ262160 I327689:I327696 JE327689:JE327696 TA327689:TA327696 ACW327689:ACW327696 AMS327689:AMS327696 AWO327689:AWO327696 BGK327689:BGK327696 BQG327689:BQG327696 CAC327689:CAC327696 CJY327689:CJY327696 CTU327689:CTU327696 DDQ327689:DDQ327696 DNM327689:DNM327696 DXI327689:DXI327696 EHE327689:EHE327696 ERA327689:ERA327696 FAW327689:FAW327696 FKS327689:FKS327696 FUO327689:FUO327696 GEK327689:GEK327696 GOG327689:GOG327696 GYC327689:GYC327696 HHY327689:HHY327696 HRU327689:HRU327696 IBQ327689:IBQ327696 ILM327689:ILM327696 IVI327689:IVI327696 JFE327689:JFE327696 JPA327689:JPA327696 JYW327689:JYW327696 KIS327689:KIS327696 KSO327689:KSO327696 LCK327689:LCK327696 LMG327689:LMG327696 LWC327689:LWC327696 MFY327689:MFY327696 MPU327689:MPU327696 MZQ327689:MZQ327696 NJM327689:NJM327696 NTI327689:NTI327696 ODE327689:ODE327696 ONA327689:ONA327696 OWW327689:OWW327696 PGS327689:PGS327696 PQO327689:PQO327696 QAK327689:QAK327696 QKG327689:QKG327696 QUC327689:QUC327696 RDY327689:RDY327696 RNU327689:RNU327696 RXQ327689:RXQ327696 SHM327689:SHM327696 SRI327689:SRI327696 TBE327689:TBE327696 TLA327689:TLA327696 TUW327689:TUW327696 UES327689:UES327696 UOO327689:UOO327696 UYK327689:UYK327696 VIG327689:VIG327696 VSC327689:VSC327696 WBY327689:WBY327696 WLU327689:WLU327696 WVQ327689:WVQ327696 I393225:I393232 JE393225:JE393232 TA393225:TA393232 ACW393225:ACW393232 AMS393225:AMS393232 AWO393225:AWO393232 BGK393225:BGK393232 BQG393225:BQG393232 CAC393225:CAC393232 CJY393225:CJY393232 CTU393225:CTU393232 DDQ393225:DDQ393232 DNM393225:DNM393232 DXI393225:DXI393232 EHE393225:EHE393232 ERA393225:ERA393232 FAW393225:FAW393232 FKS393225:FKS393232 FUO393225:FUO393232 GEK393225:GEK393232 GOG393225:GOG393232 GYC393225:GYC393232 HHY393225:HHY393232 HRU393225:HRU393232 IBQ393225:IBQ393232 ILM393225:ILM393232 IVI393225:IVI393232 JFE393225:JFE393232 JPA393225:JPA393232 JYW393225:JYW393232 KIS393225:KIS393232 KSO393225:KSO393232 LCK393225:LCK393232 LMG393225:LMG393232 LWC393225:LWC393232 MFY393225:MFY393232 MPU393225:MPU393232 MZQ393225:MZQ393232 NJM393225:NJM393232 NTI393225:NTI393232 ODE393225:ODE393232 ONA393225:ONA393232 OWW393225:OWW393232 PGS393225:PGS393232 PQO393225:PQO393232 QAK393225:QAK393232 QKG393225:QKG393232 QUC393225:QUC393232 RDY393225:RDY393232 RNU393225:RNU393232 RXQ393225:RXQ393232 SHM393225:SHM393232 SRI393225:SRI393232 TBE393225:TBE393232 TLA393225:TLA393232 TUW393225:TUW393232 UES393225:UES393232 UOO393225:UOO393232 UYK393225:UYK393232 VIG393225:VIG393232 VSC393225:VSC393232 WBY393225:WBY393232 WLU393225:WLU393232 WVQ393225:WVQ393232 I458761:I458768 JE458761:JE458768 TA458761:TA458768 ACW458761:ACW458768 AMS458761:AMS458768 AWO458761:AWO458768 BGK458761:BGK458768 BQG458761:BQG458768 CAC458761:CAC458768 CJY458761:CJY458768 CTU458761:CTU458768 DDQ458761:DDQ458768 DNM458761:DNM458768 DXI458761:DXI458768 EHE458761:EHE458768 ERA458761:ERA458768 FAW458761:FAW458768 FKS458761:FKS458768 FUO458761:FUO458768 GEK458761:GEK458768 GOG458761:GOG458768 GYC458761:GYC458768 HHY458761:HHY458768 HRU458761:HRU458768 IBQ458761:IBQ458768 ILM458761:ILM458768 IVI458761:IVI458768 JFE458761:JFE458768 JPA458761:JPA458768 JYW458761:JYW458768 KIS458761:KIS458768 KSO458761:KSO458768 LCK458761:LCK458768 LMG458761:LMG458768 LWC458761:LWC458768 MFY458761:MFY458768 MPU458761:MPU458768 MZQ458761:MZQ458768 NJM458761:NJM458768 NTI458761:NTI458768 ODE458761:ODE458768 ONA458761:ONA458768 OWW458761:OWW458768 PGS458761:PGS458768 PQO458761:PQO458768 QAK458761:QAK458768 QKG458761:QKG458768 QUC458761:QUC458768 RDY458761:RDY458768 RNU458761:RNU458768 RXQ458761:RXQ458768 SHM458761:SHM458768 SRI458761:SRI458768 TBE458761:TBE458768 TLA458761:TLA458768 TUW458761:TUW458768 UES458761:UES458768 UOO458761:UOO458768 UYK458761:UYK458768 VIG458761:VIG458768 VSC458761:VSC458768 WBY458761:WBY458768 WLU458761:WLU458768 WVQ458761:WVQ458768 I524297:I524304 JE524297:JE524304 TA524297:TA524304 ACW524297:ACW524304 AMS524297:AMS524304 AWO524297:AWO524304 BGK524297:BGK524304 BQG524297:BQG524304 CAC524297:CAC524304 CJY524297:CJY524304 CTU524297:CTU524304 DDQ524297:DDQ524304 DNM524297:DNM524304 DXI524297:DXI524304 EHE524297:EHE524304 ERA524297:ERA524304 FAW524297:FAW524304 FKS524297:FKS524304 FUO524297:FUO524304 GEK524297:GEK524304 GOG524297:GOG524304 GYC524297:GYC524304 HHY524297:HHY524304 HRU524297:HRU524304 IBQ524297:IBQ524304 ILM524297:ILM524304 IVI524297:IVI524304 JFE524297:JFE524304 JPA524297:JPA524304 JYW524297:JYW524304 KIS524297:KIS524304 KSO524297:KSO524304 LCK524297:LCK524304 LMG524297:LMG524304 LWC524297:LWC524304 MFY524297:MFY524304 MPU524297:MPU524304 MZQ524297:MZQ524304 NJM524297:NJM524304 NTI524297:NTI524304 ODE524297:ODE524304 ONA524297:ONA524304 OWW524297:OWW524304 PGS524297:PGS524304 PQO524297:PQO524304 QAK524297:QAK524304 QKG524297:QKG524304 QUC524297:QUC524304 RDY524297:RDY524304 RNU524297:RNU524304 RXQ524297:RXQ524304 SHM524297:SHM524304 SRI524297:SRI524304 TBE524297:TBE524304 TLA524297:TLA524304 TUW524297:TUW524304 UES524297:UES524304 UOO524297:UOO524304 UYK524297:UYK524304 VIG524297:VIG524304 VSC524297:VSC524304 WBY524297:WBY524304 WLU524297:WLU524304 WVQ524297:WVQ524304 I589833:I589840 JE589833:JE589840 TA589833:TA589840 ACW589833:ACW589840 AMS589833:AMS589840 AWO589833:AWO589840 BGK589833:BGK589840 BQG589833:BQG589840 CAC589833:CAC589840 CJY589833:CJY589840 CTU589833:CTU589840 DDQ589833:DDQ589840 DNM589833:DNM589840 DXI589833:DXI589840 EHE589833:EHE589840 ERA589833:ERA589840 FAW589833:FAW589840 FKS589833:FKS589840 FUO589833:FUO589840 GEK589833:GEK589840 GOG589833:GOG589840 GYC589833:GYC589840 HHY589833:HHY589840 HRU589833:HRU589840 IBQ589833:IBQ589840 ILM589833:ILM589840 IVI589833:IVI589840 JFE589833:JFE589840 JPA589833:JPA589840 JYW589833:JYW589840 KIS589833:KIS589840 KSO589833:KSO589840 LCK589833:LCK589840 LMG589833:LMG589840 LWC589833:LWC589840 MFY589833:MFY589840 MPU589833:MPU589840 MZQ589833:MZQ589840 NJM589833:NJM589840 NTI589833:NTI589840 ODE589833:ODE589840 ONA589833:ONA589840 OWW589833:OWW589840 PGS589833:PGS589840 PQO589833:PQO589840 QAK589833:QAK589840 QKG589833:QKG589840 QUC589833:QUC589840 RDY589833:RDY589840 RNU589833:RNU589840 RXQ589833:RXQ589840 SHM589833:SHM589840 SRI589833:SRI589840 TBE589833:TBE589840 TLA589833:TLA589840 TUW589833:TUW589840 UES589833:UES589840 UOO589833:UOO589840 UYK589833:UYK589840 VIG589833:VIG589840 VSC589833:VSC589840 WBY589833:WBY589840 WLU589833:WLU589840 WVQ589833:WVQ589840 I655369:I655376 JE655369:JE655376 TA655369:TA655376 ACW655369:ACW655376 AMS655369:AMS655376 AWO655369:AWO655376 BGK655369:BGK655376 BQG655369:BQG655376 CAC655369:CAC655376 CJY655369:CJY655376 CTU655369:CTU655376 DDQ655369:DDQ655376 DNM655369:DNM655376 DXI655369:DXI655376 EHE655369:EHE655376 ERA655369:ERA655376 FAW655369:FAW655376 FKS655369:FKS655376 FUO655369:FUO655376 GEK655369:GEK655376 GOG655369:GOG655376 GYC655369:GYC655376 HHY655369:HHY655376 HRU655369:HRU655376 IBQ655369:IBQ655376 ILM655369:ILM655376 IVI655369:IVI655376 JFE655369:JFE655376 JPA655369:JPA655376 JYW655369:JYW655376 KIS655369:KIS655376 KSO655369:KSO655376 LCK655369:LCK655376 LMG655369:LMG655376 LWC655369:LWC655376 MFY655369:MFY655376 MPU655369:MPU655376 MZQ655369:MZQ655376 NJM655369:NJM655376 NTI655369:NTI655376 ODE655369:ODE655376 ONA655369:ONA655376 OWW655369:OWW655376 PGS655369:PGS655376 PQO655369:PQO655376 QAK655369:QAK655376 QKG655369:QKG655376 QUC655369:QUC655376 RDY655369:RDY655376 RNU655369:RNU655376 RXQ655369:RXQ655376 SHM655369:SHM655376 SRI655369:SRI655376 TBE655369:TBE655376 TLA655369:TLA655376 TUW655369:TUW655376 UES655369:UES655376 UOO655369:UOO655376 UYK655369:UYK655376 VIG655369:VIG655376 VSC655369:VSC655376 WBY655369:WBY655376 WLU655369:WLU655376 WVQ655369:WVQ655376 I720905:I720912 JE720905:JE720912 TA720905:TA720912 ACW720905:ACW720912 AMS720905:AMS720912 AWO720905:AWO720912 BGK720905:BGK720912 BQG720905:BQG720912 CAC720905:CAC720912 CJY720905:CJY720912 CTU720905:CTU720912 DDQ720905:DDQ720912 DNM720905:DNM720912 DXI720905:DXI720912 EHE720905:EHE720912 ERA720905:ERA720912 FAW720905:FAW720912 FKS720905:FKS720912 FUO720905:FUO720912 GEK720905:GEK720912 GOG720905:GOG720912 GYC720905:GYC720912 HHY720905:HHY720912 HRU720905:HRU720912 IBQ720905:IBQ720912 ILM720905:ILM720912 IVI720905:IVI720912 JFE720905:JFE720912 JPA720905:JPA720912 JYW720905:JYW720912 KIS720905:KIS720912 KSO720905:KSO720912 LCK720905:LCK720912 LMG720905:LMG720912 LWC720905:LWC720912 MFY720905:MFY720912 MPU720905:MPU720912 MZQ720905:MZQ720912 NJM720905:NJM720912 NTI720905:NTI720912 ODE720905:ODE720912 ONA720905:ONA720912 OWW720905:OWW720912 PGS720905:PGS720912 PQO720905:PQO720912 QAK720905:QAK720912 QKG720905:QKG720912 QUC720905:QUC720912 RDY720905:RDY720912 RNU720905:RNU720912 RXQ720905:RXQ720912 SHM720905:SHM720912 SRI720905:SRI720912 TBE720905:TBE720912 TLA720905:TLA720912 TUW720905:TUW720912 UES720905:UES720912 UOO720905:UOO720912 UYK720905:UYK720912 VIG720905:VIG720912 VSC720905:VSC720912 WBY720905:WBY720912 WLU720905:WLU720912 WVQ720905:WVQ720912 I786441:I786448 JE786441:JE786448 TA786441:TA786448 ACW786441:ACW786448 AMS786441:AMS786448 AWO786441:AWO786448 BGK786441:BGK786448 BQG786441:BQG786448 CAC786441:CAC786448 CJY786441:CJY786448 CTU786441:CTU786448 DDQ786441:DDQ786448 DNM786441:DNM786448 DXI786441:DXI786448 EHE786441:EHE786448 ERA786441:ERA786448 FAW786441:FAW786448 FKS786441:FKS786448 FUO786441:FUO786448 GEK786441:GEK786448 GOG786441:GOG786448 GYC786441:GYC786448 HHY786441:HHY786448 HRU786441:HRU786448 IBQ786441:IBQ786448 ILM786441:ILM786448 IVI786441:IVI786448 JFE786441:JFE786448 JPA786441:JPA786448 JYW786441:JYW786448 KIS786441:KIS786448 KSO786441:KSO786448 LCK786441:LCK786448 LMG786441:LMG786448 LWC786441:LWC786448 MFY786441:MFY786448 MPU786441:MPU786448 MZQ786441:MZQ786448 NJM786441:NJM786448 NTI786441:NTI786448 ODE786441:ODE786448 ONA786441:ONA786448 OWW786441:OWW786448 PGS786441:PGS786448 PQO786441:PQO786448 QAK786441:QAK786448 QKG786441:QKG786448 QUC786441:QUC786448 RDY786441:RDY786448 RNU786441:RNU786448 RXQ786441:RXQ786448 SHM786441:SHM786448 SRI786441:SRI786448 TBE786441:TBE786448 TLA786441:TLA786448 TUW786441:TUW786448 UES786441:UES786448 UOO786441:UOO786448 UYK786441:UYK786448 VIG786441:VIG786448 VSC786441:VSC786448 WBY786441:WBY786448 WLU786441:WLU786448 WVQ786441:WVQ786448 I851977:I851984 JE851977:JE851984 TA851977:TA851984 ACW851977:ACW851984 AMS851977:AMS851984 AWO851977:AWO851984 BGK851977:BGK851984 BQG851977:BQG851984 CAC851977:CAC851984 CJY851977:CJY851984 CTU851977:CTU851984 DDQ851977:DDQ851984 DNM851977:DNM851984 DXI851977:DXI851984 EHE851977:EHE851984 ERA851977:ERA851984 FAW851977:FAW851984 FKS851977:FKS851984 FUO851977:FUO851984 GEK851977:GEK851984 GOG851977:GOG851984 GYC851977:GYC851984 HHY851977:HHY851984 HRU851977:HRU851984 IBQ851977:IBQ851984 ILM851977:ILM851984 IVI851977:IVI851984 JFE851977:JFE851984 JPA851977:JPA851984 JYW851977:JYW851984 KIS851977:KIS851984 KSO851977:KSO851984 LCK851977:LCK851984 LMG851977:LMG851984 LWC851977:LWC851984 MFY851977:MFY851984 MPU851977:MPU851984 MZQ851977:MZQ851984 NJM851977:NJM851984 NTI851977:NTI851984 ODE851977:ODE851984 ONA851977:ONA851984 OWW851977:OWW851984 PGS851977:PGS851984 PQO851977:PQO851984 QAK851977:QAK851984 QKG851977:QKG851984 QUC851977:QUC851984 RDY851977:RDY851984 RNU851977:RNU851984 RXQ851977:RXQ851984 SHM851977:SHM851984 SRI851977:SRI851984 TBE851977:TBE851984 TLA851977:TLA851984 TUW851977:TUW851984 UES851977:UES851984 UOO851977:UOO851984 UYK851977:UYK851984 VIG851977:VIG851984 VSC851977:VSC851984 WBY851977:WBY851984 WLU851977:WLU851984 WVQ851977:WVQ851984 I917513:I917520 JE917513:JE917520 TA917513:TA917520 ACW917513:ACW917520 AMS917513:AMS917520 AWO917513:AWO917520 BGK917513:BGK917520 BQG917513:BQG917520 CAC917513:CAC917520 CJY917513:CJY917520 CTU917513:CTU917520 DDQ917513:DDQ917520 DNM917513:DNM917520 DXI917513:DXI917520 EHE917513:EHE917520 ERA917513:ERA917520 FAW917513:FAW917520 FKS917513:FKS917520 FUO917513:FUO917520 GEK917513:GEK917520 GOG917513:GOG917520 GYC917513:GYC917520 HHY917513:HHY917520 HRU917513:HRU917520 IBQ917513:IBQ917520 ILM917513:ILM917520 IVI917513:IVI917520 JFE917513:JFE917520 JPA917513:JPA917520 JYW917513:JYW917520 KIS917513:KIS917520 KSO917513:KSO917520 LCK917513:LCK917520 LMG917513:LMG917520 LWC917513:LWC917520 MFY917513:MFY917520 MPU917513:MPU917520 MZQ917513:MZQ917520 NJM917513:NJM917520 NTI917513:NTI917520 ODE917513:ODE917520 ONA917513:ONA917520 OWW917513:OWW917520 PGS917513:PGS917520 PQO917513:PQO917520 QAK917513:QAK917520 QKG917513:QKG917520 QUC917513:QUC917520 RDY917513:RDY917520 RNU917513:RNU917520 RXQ917513:RXQ917520 SHM917513:SHM917520 SRI917513:SRI917520 TBE917513:TBE917520 TLA917513:TLA917520 TUW917513:TUW917520 UES917513:UES917520 UOO917513:UOO917520 UYK917513:UYK917520 VIG917513:VIG917520 VSC917513:VSC917520 WBY917513:WBY917520 WLU917513:WLU917520 WVQ917513:WVQ917520 I983049:I983056 JE983049:JE983056 TA983049:TA983056 ACW983049:ACW983056 AMS983049:AMS983056 AWO983049:AWO983056 BGK983049:BGK983056 BQG983049:BQG983056 CAC983049:CAC983056 CJY983049:CJY983056 CTU983049:CTU983056 DDQ983049:DDQ983056 DNM983049:DNM983056 DXI983049:DXI983056 EHE983049:EHE983056 ERA983049:ERA983056 FAW983049:FAW983056 FKS983049:FKS983056 FUO983049:FUO983056 GEK983049:GEK983056 GOG983049:GOG983056 GYC983049:GYC983056 HHY983049:HHY983056 HRU983049:HRU983056 IBQ983049:IBQ983056 ILM983049:ILM983056 IVI983049:IVI983056 JFE983049:JFE983056 JPA983049:JPA983056 JYW983049:JYW983056 KIS983049:KIS983056 KSO983049:KSO983056 LCK983049:LCK983056 LMG983049:LMG983056 LWC983049:LWC983056 MFY983049:MFY983056 MPU983049:MPU983056 MZQ983049:MZQ983056 NJM983049:NJM983056 NTI983049:NTI983056 ODE983049:ODE983056 ONA983049:ONA983056 OWW983049:OWW983056 PGS983049:PGS983056 PQO983049:PQO983056 QAK983049:QAK983056 QKG983049:QKG983056 QUC983049:QUC983056 RDY983049:RDY983056 RNU983049:RNU983056 RXQ983049:RXQ983056 SHM983049:SHM983056 SRI983049:SRI983056 TBE983049:TBE983056 TLA983049:TLA983056 TUW983049:TUW983056 UES983049:UES983056 UOO983049:UOO983056 UYK983049:UYK983056 VIG983049:VIG983056 VSC983049:VSC983056 WBY983049:WBY983056 WLU983049:WLU983056">
      <formula1>#REF!</formula1>
    </dataValidation>
    <dataValidation type="list" allowBlank="1" showInputMessage="1" showErrorMessage="1" sqref="WVL983049:WVL983061 IZ9:IZ21 SV9:SV21 ACR9:ACR21 AMN9:AMN21 AWJ9:AWJ21 BGF9:BGF21 BQB9:BQB21 BZX9:BZX21 CJT9:CJT21 CTP9:CTP21 DDL9:DDL21 DNH9:DNH21 DXD9:DXD21 EGZ9:EGZ21 EQV9:EQV21 FAR9:FAR21 FKN9:FKN21 FUJ9:FUJ21 GEF9:GEF21 GOB9:GOB21 GXX9:GXX21 HHT9:HHT21 HRP9:HRP21 IBL9:IBL21 ILH9:ILH21 IVD9:IVD21 JEZ9:JEZ21 JOV9:JOV21 JYR9:JYR21 KIN9:KIN21 KSJ9:KSJ21 LCF9:LCF21 LMB9:LMB21 LVX9:LVX21 MFT9:MFT21 MPP9:MPP21 MZL9:MZL21 NJH9:NJH21 NTD9:NTD21 OCZ9:OCZ21 OMV9:OMV21 OWR9:OWR21 PGN9:PGN21 PQJ9:PQJ21 QAF9:QAF21 QKB9:QKB21 QTX9:QTX21 RDT9:RDT21 RNP9:RNP21 RXL9:RXL21 SHH9:SHH21 SRD9:SRD21 TAZ9:TAZ21 TKV9:TKV21 TUR9:TUR21 UEN9:UEN21 UOJ9:UOJ21 UYF9:UYF21 VIB9:VIB21 VRX9:VRX21 WBT9:WBT21 WLP9:WLP21 WVL9:WVL21 D65545:D65557 IZ65545:IZ65557 SV65545:SV65557 ACR65545:ACR65557 AMN65545:AMN65557 AWJ65545:AWJ65557 BGF65545:BGF65557 BQB65545:BQB65557 BZX65545:BZX65557 CJT65545:CJT65557 CTP65545:CTP65557 DDL65545:DDL65557 DNH65545:DNH65557 DXD65545:DXD65557 EGZ65545:EGZ65557 EQV65545:EQV65557 FAR65545:FAR65557 FKN65545:FKN65557 FUJ65545:FUJ65557 GEF65545:GEF65557 GOB65545:GOB65557 GXX65545:GXX65557 HHT65545:HHT65557 HRP65545:HRP65557 IBL65545:IBL65557 ILH65545:ILH65557 IVD65545:IVD65557 JEZ65545:JEZ65557 JOV65545:JOV65557 JYR65545:JYR65557 KIN65545:KIN65557 KSJ65545:KSJ65557 LCF65545:LCF65557 LMB65545:LMB65557 LVX65545:LVX65557 MFT65545:MFT65557 MPP65545:MPP65557 MZL65545:MZL65557 NJH65545:NJH65557 NTD65545:NTD65557 OCZ65545:OCZ65557 OMV65545:OMV65557 OWR65545:OWR65557 PGN65545:PGN65557 PQJ65545:PQJ65557 QAF65545:QAF65557 QKB65545:QKB65557 QTX65545:QTX65557 RDT65545:RDT65557 RNP65545:RNP65557 RXL65545:RXL65557 SHH65545:SHH65557 SRD65545:SRD65557 TAZ65545:TAZ65557 TKV65545:TKV65557 TUR65545:TUR65557 UEN65545:UEN65557 UOJ65545:UOJ65557 UYF65545:UYF65557 VIB65545:VIB65557 VRX65545:VRX65557 WBT65545:WBT65557 WLP65545:WLP65557 WVL65545:WVL65557 D131081:D131093 IZ131081:IZ131093 SV131081:SV131093 ACR131081:ACR131093 AMN131081:AMN131093 AWJ131081:AWJ131093 BGF131081:BGF131093 BQB131081:BQB131093 BZX131081:BZX131093 CJT131081:CJT131093 CTP131081:CTP131093 DDL131081:DDL131093 DNH131081:DNH131093 DXD131081:DXD131093 EGZ131081:EGZ131093 EQV131081:EQV131093 FAR131081:FAR131093 FKN131081:FKN131093 FUJ131081:FUJ131093 GEF131081:GEF131093 GOB131081:GOB131093 GXX131081:GXX131093 HHT131081:HHT131093 HRP131081:HRP131093 IBL131081:IBL131093 ILH131081:ILH131093 IVD131081:IVD131093 JEZ131081:JEZ131093 JOV131081:JOV131093 JYR131081:JYR131093 KIN131081:KIN131093 KSJ131081:KSJ131093 LCF131081:LCF131093 LMB131081:LMB131093 LVX131081:LVX131093 MFT131081:MFT131093 MPP131081:MPP131093 MZL131081:MZL131093 NJH131081:NJH131093 NTD131081:NTD131093 OCZ131081:OCZ131093 OMV131081:OMV131093 OWR131081:OWR131093 PGN131081:PGN131093 PQJ131081:PQJ131093 QAF131081:QAF131093 QKB131081:QKB131093 QTX131081:QTX131093 RDT131081:RDT131093 RNP131081:RNP131093 RXL131081:RXL131093 SHH131081:SHH131093 SRD131081:SRD131093 TAZ131081:TAZ131093 TKV131081:TKV131093 TUR131081:TUR131093 UEN131081:UEN131093 UOJ131081:UOJ131093 UYF131081:UYF131093 VIB131081:VIB131093 VRX131081:VRX131093 WBT131081:WBT131093 WLP131081:WLP131093 WVL131081:WVL131093 D196617:D196629 IZ196617:IZ196629 SV196617:SV196629 ACR196617:ACR196629 AMN196617:AMN196629 AWJ196617:AWJ196629 BGF196617:BGF196629 BQB196617:BQB196629 BZX196617:BZX196629 CJT196617:CJT196629 CTP196617:CTP196629 DDL196617:DDL196629 DNH196617:DNH196629 DXD196617:DXD196629 EGZ196617:EGZ196629 EQV196617:EQV196629 FAR196617:FAR196629 FKN196617:FKN196629 FUJ196617:FUJ196629 GEF196617:GEF196629 GOB196617:GOB196629 GXX196617:GXX196629 HHT196617:HHT196629 HRP196617:HRP196629 IBL196617:IBL196629 ILH196617:ILH196629 IVD196617:IVD196629 JEZ196617:JEZ196629 JOV196617:JOV196629 JYR196617:JYR196629 KIN196617:KIN196629 KSJ196617:KSJ196629 LCF196617:LCF196629 LMB196617:LMB196629 LVX196617:LVX196629 MFT196617:MFT196629 MPP196617:MPP196629 MZL196617:MZL196629 NJH196617:NJH196629 NTD196617:NTD196629 OCZ196617:OCZ196629 OMV196617:OMV196629 OWR196617:OWR196629 PGN196617:PGN196629 PQJ196617:PQJ196629 QAF196617:QAF196629 QKB196617:QKB196629 QTX196617:QTX196629 RDT196617:RDT196629 RNP196617:RNP196629 RXL196617:RXL196629 SHH196617:SHH196629 SRD196617:SRD196629 TAZ196617:TAZ196629 TKV196617:TKV196629 TUR196617:TUR196629 UEN196617:UEN196629 UOJ196617:UOJ196629 UYF196617:UYF196629 VIB196617:VIB196629 VRX196617:VRX196629 WBT196617:WBT196629 WLP196617:WLP196629 WVL196617:WVL196629 D262153:D262165 IZ262153:IZ262165 SV262153:SV262165 ACR262153:ACR262165 AMN262153:AMN262165 AWJ262153:AWJ262165 BGF262153:BGF262165 BQB262153:BQB262165 BZX262153:BZX262165 CJT262153:CJT262165 CTP262153:CTP262165 DDL262153:DDL262165 DNH262153:DNH262165 DXD262153:DXD262165 EGZ262153:EGZ262165 EQV262153:EQV262165 FAR262153:FAR262165 FKN262153:FKN262165 FUJ262153:FUJ262165 GEF262153:GEF262165 GOB262153:GOB262165 GXX262153:GXX262165 HHT262153:HHT262165 HRP262153:HRP262165 IBL262153:IBL262165 ILH262153:ILH262165 IVD262153:IVD262165 JEZ262153:JEZ262165 JOV262153:JOV262165 JYR262153:JYR262165 KIN262153:KIN262165 KSJ262153:KSJ262165 LCF262153:LCF262165 LMB262153:LMB262165 LVX262153:LVX262165 MFT262153:MFT262165 MPP262153:MPP262165 MZL262153:MZL262165 NJH262153:NJH262165 NTD262153:NTD262165 OCZ262153:OCZ262165 OMV262153:OMV262165 OWR262153:OWR262165 PGN262153:PGN262165 PQJ262153:PQJ262165 QAF262153:QAF262165 QKB262153:QKB262165 QTX262153:QTX262165 RDT262153:RDT262165 RNP262153:RNP262165 RXL262153:RXL262165 SHH262153:SHH262165 SRD262153:SRD262165 TAZ262153:TAZ262165 TKV262153:TKV262165 TUR262153:TUR262165 UEN262153:UEN262165 UOJ262153:UOJ262165 UYF262153:UYF262165 VIB262153:VIB262165 VRX262153:VRX262165 WBT262153:WBT262165 WLP262153:WLP262165 WVL262153:WVL262165 D327689:D327701 IZ327689:IZ327701 SV327689:SV327701 ACR327689:ACR327701 AMN327689:AMN327701 AWJ327689:AWJ327701 BGF327689:BGF327701 BQB327689:BQB327701 BZX327689:BZX327701 CJT327689:CJT327701 CTP327689:CTP327701 DDL327689:DDL327701 DNH327689:DNH327701 DXD327689:DXD327701 EGZ327689:EGZ327701 EQV327689:EQV327701 FAR327689:FAR327701 FKN327689:FKN327701 FUJ327689:FUJ327701 GEF327689:GEF327701 GOB327689:GOB327701 GXX327689:GXX327701 HHT327689:HHT327701 HRP327689:HRP327701 IBL327689:IBL327701 ILH327689:ILH327701 IVD327689:IVD327701 JEZ327689:JEZ327701 JOV327689:JOV327701 JYR327689:JYR327701 KIN327689:KIN327701 KSJ327689:KSJ327701 LCF327689:LCF327701 LMB327689:LMB327701 LVX327689:LVX327701 MFT327689:MFT327701 MPP327689:MPP327701 MZL327689:MZL327701 NJH327689:NJH327701 NTD327689:NTD327701 OCZ327689:OCZ327701 OMV327689:OMV327701 OWR327689:OWR327701 PGN327689:PGN327701 PQJ327689:PQJ327701 QAF327689:QAF327701 QKB327689:QKB327701 QTX327689:QTX327701 RDT327689:RDT327701 RNP327689:RNP327701 RXL327689:RXL327701 SHH327689:SHH327701 SRD327689:SRD327701 TAZ327689:TAZ327701 TKV327689:TKV327701 TUR327689:TUR327701 UEN327689:UEN327701 UOJ327689:UOJ327701 UYF327689:UYF327701 VIB327689:VIB327701 VRX327689:VRX327701 WBT327689:WBT327701 WLP327689:WLP327701 WVL327689:WVL327701 D393225:D393237 IZ393225:IZ393237 SV393225:SV393237 ACR393225:ACR393237 AMN393225:AMN393237 AWJ393225:AWJ393237 BGF393225:BGF393237 BQB393225:BQB393237 BZX393225:BZX393237 CJT393225:CJT393237 CTP393225:CTP393237 DDL393225:DDL393237 DNH393225:DNH393237 DXD393225:DXD393237 EGZ393225:EGZ393237 EQV393225:EQV393237 FAR393225:FAR393237 FKN393225:FKN393237 FUJ393225:FUJ393237 GEF393225:GEF393237 GOB393225:GOB393237 GXX393225:GXX393237 HHT393225:HHT393237 HRP393225:HRP393237 IBL393225:IBL393237 ILH393225:ILH393237 IVD393225:IVD393237 JEZ393225:JEZ393237 JOV393225:JOV393237 JYR393225:JYR393237 KIN393225:KIN393237 KSJ393225:KSJ393237 LCF393225:LCF393237 LMB393225:LMB393237 LVX393225:LVX393237 MFT393225:MFT393237 MPP393225:MPP393237 MZL393225:MZL393237 NJH393225:NJH393237 NTD393225:NTD393237 OCZ393225:OCZ393237 OMV393225:OMV393237 OWR393225:OWR393237 PGN393225:PGN393237 PQJ393225:PQJ393237 QAF393225:QAF393237 QKB393225:QKB393237 QTX393225:QTX393237 RDT393225:RDT393237 RNP393225:RNP393237 RXL393225:RXL393237 SHH393225:SHH393237 SRD393225:SRD393237 TAZ393225:TAZ393237 TKV393225:TKV393237 TUR393225:TUR393237 UEN393225:UEN393237 UOJ393225:UOJ393237 UYF393225:UYF393237 VIB393225:VIB393237 VRX393225:VRX393237 WBT393225:WBT393237 WLP393225:WLP393237 WVL393225:WVL393237 D458761:D458773 IZ458761:IZ458773 SV458761:SV458773 ACR458761:ACR458773 AMN458761:AMN458773 AWJ458761:AWJ458773 BGF458761:BGF458773 BQB458761:BQB458773 BZX458761:BZX458773 CJT458761:CJT458773 CTP458761:CTP458773 DDL458761:DDL458773 DNH458761:DNH458773 DXD458761:DXD458773 EGZ458761:EGZ458773 EQV458761:EQV458773 FAR458761:FAR458773 FKN458761:FKN458773 FUJ458761:FUJ458773 GEF458761:GEF458773 GOB458761:GOB458773 GXX458761:GXX458773 HHT458761:HHT458773 HRP458761:HRP458773 IBL458761:IBL458773 ILH458761:ILH458773 IVD458761:IVD458773 JEZ458761:JEZ458773 JOV458761:JOV458773 JYR458761:JYR458773 KIN458761:KIN458773 KSJ458761:KSJ458773 LCF458761:LCF458773 LMB458761:LMB458773 LVX458761:LVX458773 MFT458761:MFT458773 MPP458761:MPP458773 MZL458761:MZL458773 NJH458761:NJH458773 NTD458761:NTD458773 OCZ458761:OCZ458773 OMV458761:OMV458773 OWR458761:OWR458773 PGN458761:PGN458773 PQJ458761:PQJ458773 QAF458761:QAF458773 QKB458761:QKB458773 QTX458761:QTX458773 RDT458761:RDT458773 RNP458761:RNP458773 RXL458761:RXL458773 SHH458761:SHH458773 SRD458761:SRD458773 TAZ458761:TAZ458773 TKV458761:TKV458773 TUR458761:TUR458773 UEN458761:UEN458773 UOJ458761:UOJ458773 UYF458761:UYF458773 VIB458761:VIB458773 VRX458761:VRX458773 WBT458761:WBT458773 WLP458761:WLP458773 WVL458761:WVL458773 D524297:D524309 IZ524297:IZ524309 SV524297:SV524309 ACR524297:ACR524309 AMN524297:AMN524309 AWJ524297:AWJ524309 BGF524297:BGF524309 BQB524297:BQB524309 BZX524297:BZX524309 CJT524297:CJT524309 CTP524297:CTP524309 DDL524297:DDL524309 DNH524297:DNH524309 DXD524297:DXD524309 EGZ524297:EGZ524309 EQV524297:EQV524309 FAR524297:FAR524309 FKN524297:FKN524309 FUJ524297:FUJ524309 GEF524297:GEF524309 GOB524297:GOB524309 GXX524297:GXX524309 HHT524297:HHT524309 HRP524297:HRP524309 IBL524297:IBL524309 ILH524297:ILH524309 IVD524297:IVD524309 JEZ524297:JEZ524309 JOV524297:JOV524309 JYR524297:JYR524309 KIN524297:KIN524309 KSJ524297:KSJ524309 LCF524297:LCF524309 LMB524297:LMB524309 LVX524297:LVX524309 MFT524297:MFT524309 MPP524297:MPP524309 MZL524297:MZL524309 NJH524297:NJH524309 NTD524297:NTD524309 OCZ524297:OCZ524309 OMV524297:OMV524309 OWR524297:OWR524309 PGN524297:PGN524309 PQJ524297:PQJ524309 QAF524297:QAF524309 QKB524297:QKB524309 QTX524297:QTX524309 RDT524297:RDT524309 RNP524297:RNP524309 RXL524297:RXL524309 SHH524297:SHH524309 SRD524297:SRD524309 TAZ524297:TAZ524309 TKV524297:TKV524309 TUR524297:TUR524309 UEN524297:UEN524309 UOJ524297:UOJ524309 UYF524297:UYF524309 VIB524297:VIB524309 VRX524297:VRX524309 WBT524297:WBT524309 WLP524297:WLP524309 WVL524297:WVL524309 D589833:D589845 IZ589833:IZ589845 SV589833:SV589845 ACR589833:ACR589845 AMN589833:AMN589845 AWJ589833:AWJ589845 BGF589833:BGF589845 BQB589833:BQB589845 BZX589833:BZX589845 CJT589833:CJT589845 CTP589833:CTP589845 DDL589833:DDL589845 DNH589833:DNH589845 DXD589833:DXD589845 EGZ589833:EGZ589845 EQV589833:EQV589845 FAR589833:FAR589845 FKN589833:FKN589845 FUJ589833:FUJ589845 GEF589833:GEF589845 GOB589833:GOB589845 GXX589833:GXX589845 HHT589833:HHT589845 HRP589833:HRP589845 IBL589833:IBL589845 ILH589833:ILH589845 IVD589833:IVD589845 JEZ589833:JEZ589845 JOV589833:JOV589845 JYR589833:JYR589845 KIN589833:KIN589845 KSJ589833:KSJ589845 LCF589833:LCF589845 LMB589833:LMB589845 LVX589833:LVX589845 MFT589833:MFT589845 MPP589833:MPP589845 MZL589833:MZL589845 NJH589833:NJH589845 NTD589833:NTD589845 OCZ589833:OCZ589845 OMV589833:OMV589845 OWR589833:OWR589845 PGN589833:PGN589845 PQJ589833:PQJ589845 QAF589833:QAF589845 QKB589833:QKB589845 QTX589833:QTX589845 RDT589833:RDT589845 RNP589833:RNP589845 RXL589833:RXL589845 SHH589833:SHH589845 SRD589833:SRD589845 TAZ589833:TAZ589845 TKV589833:TKV589845 TUR589833:TUR589845 UEN589833:UEN589845 UOJ589833:UOJ589845 UYF589833:UYF589845 VIB589833:VIB589845 VRX589833:VRX589845 WBT589833:WBT589845 WLP589833:WLP589845 WVL589833:WVL589845 D655369:D655381 IZ655369:IZ655381 SV655369:SV655381 ACR655369:ACR655381 AMN655369:AMN655381 AWJ655369:AWJ655381 BGF655369:BGF655381 BQB655369:BQB655381 BZX655369:BZX655381 CJT655369:CJT655381 CTP655369:CTP655381 DDL655369:DDL655381 DNH655369:DNH655381 DXD655369:DXD655381 EGZ655369:EGZ655381 EQV655369:EQV655381 FAR655369:FAR655381 FKN655369:FKN655381 FUJ655369:FUJ655381 GEF655369:GEF655381 GOB655369:GOB655381 GXX655369:GXX655381 HHT655369:HHT655381 HRP655369:HRP655381 IBL655369:IBL655381 ILH655369:ILH655381 IVD655369:IVD655381 JEZ655369:JEZ655381 JOV655369:JOV655381 JYR655369:JYR655381 KIN655369:KIN655381 KSJ655369:KSJ655381 LCF655369:LCF655381 LMB655369:LMB655381 LVX655369:LVX655381 MFT655369:MFT655381 MPP655369:MPP655381 MZL655369:MZL655381 NJH655369:NJH655381 NTD655369:NTD655381 OCZ655369:OCZ655381 OMV655369:OMV655381 OWR655369:OWR655381 PGN655369:PGN655381 PQJ655369:PQJ655381 QAF655369:QAF655381 QKB655369:QKB655381 QTX655369:QTX655381 RDT655369:RDT655381 RNP655369:RNP655381 RXL655369:RXL655381 SHH655369:SHH655381 SRD655369:SRD655381 TAZ655369:TAZ655381 TKV655369:TKV655381 TUR655369:TUR655381 UEN655369:UEN655381 UOJ655369:UOJ655381 UYF655369:UYF655381 VIB655369:VIB655381 VRX655369:VRX655381 WBT655369:WBT655381 WLP655369:WLP655381 WVL655369:WVL655381 D720905:D720917 IZ720905:IZ720917 SV720905:SV720917 ACR720905:ACR720917 AMN720905:AMN720917 AWJ720905:AWJ720917 BGF720905:BGF720917 BQB720905:BQB720917 BZX720905:BZX720917 CJT720905:CJT720917 CTP720905:CTP720917 DDL720905:DDL720917 DNH720905:DNH720917 DXD720905:DXD720917 EGZ720905:EGZ720917 EQV720905:EQV720917 FAR720905:FAR720917 FKN720905:FKN720917 FUJ720905:FUJ720917 GEF720905:GEF720917 GOB720905:GOB720917 GXX720905:GXX720917 HHT720905:HHT720917 HRP720905:HRP720917 IBL720905:IBL720917 ILH720905:ILH720917 IVD720905:IVD720917 JEZ720905:JEZ720917 JOV720905:JOV720917 JYR720905:JYR720917 KIN720905:KIN720917 KSJ720905:KSJ720917 LCF720905:LCF720917 LMB720905:LMB720917 LVX720905:LVX720917 MFT720905:MFT720917 MPP720905:MPP720917 MZL720905:MZL720917 NJH720905:NJH720917 NTD720905:NTD720917 OCZ720905:OCZ720917 OMV720905:OMV720917 OWR720905:OWR720917 PGN720905:PGN720917 PQJ720905:PQJ720917 QAF720905:QAF720917 QKB720905:QKB720917 QTX720905:QTX720917 RDT720905:RDT720917 RNP720905:RNP720917 RXL720905:RXL720917 SHH720905:SHH720917 SRD720905:SRD720917 TAZ720905:TAZ720917 TKV720905:TKV720917 TUR720905:TUR720917 UEN720905:UEN720917 UOJ720905:UOJ720917 UYF720905:UYF720917 VIB720905:VIB720917 VRX720905:VRX720917 WBT720905:WBT720917 WLP720905:WLP720917 WVL720905:WVL720917 D786441:D786453 IZ786441:IZ786453 SV786441:SV786453 ACR786441:ACR786453 AMN786441:AMN786453 AWJ786441:AWJ786453 BGF786441:BGF786453 BQB786441:BQB786453 BZX786441:BZX786453 CJT786441:CJT786453 CTP786441:CTP786453 DDL786441:DDL786453 DNH786441:DNH786453 DXD786441:DXD786453 EGZ786441:EGZ786453 EQV786441:EQV786453 FAR786441:FAR786453 FKN786441:FKN786453 FUJ786441:FUJ786453 GEF786441:GEF786453 GOB786441:GOB786453 GXX786441:GXX786453 HHT786441:HHT786453 HRP786441:HRP786453 IBL786441:IBL786453 ILH786441:ILH786453 IVD786441:IVD786453 JEZ786441:JEZ786453 JOV786441:JOV786453 JYR786441:JYR786453 KIN786441:KIN786453 KSJ786441:KSJ786453 LCF786441:LCF786453 LMB786441:LMB786453 LVX786441:LVX786453 MFT786441:MFT786453 MPP786441:MPP786453 MZL786441:MZL786453 NJH786441:NJH786453 NTD786441:NTD786453 OCZ786441:OCZ786453 OMV786441:OMV786453 OWR786441:OWR786453 PGN786441:PGN786453 PQJ786441:PQJ786453 QAF786441:QAF786453 QKB786441:QKB786453 QTX786441:QTX786453 RDT786441:RDT786453 RNP786441:RNP786453 RXL786441:RXL786453 SHH786441:SHH786453 SRD786441:SRD786453 TAZ786441:TAZ786453 TKV786441:TKV786453 TUR786441:TUR786453 UEN786441:UEN786453 UOJ786441:UOJ786453 UYF786441:UYF786453 VIB786441:VIB786453 VRX786441:VRX786453 WBT786441:WBT786453 WLP786441:WLP786453 WVL786441:WVL786453 D851977:D851989 IZ851977:IZ851989 SV851977:SV851989 ACR851977:ACR851989 AMN851977:AMN851989 AWJ851977:AWJ851989 BGF851977:BGF851989 BQB851977:BQB851989 BZX851977:BZX851989 CJT851977:CJT851989 CTP851977:CTP851989 DDL851977:DDL851989 DNH851977:DNH851989 DXD851977:DXD851989 EGZ851977:EGZ851989 EQV851977:EQV851989 FAR851977:FAR851989 FKN851977:FKN851989 FUJ851977:FUJ851989 GEF851977:GEF851989 GOB851977:GOB851989 GXX851977:GXX851989 HHT851977:HHT851989 HRP851977:HRP851989 IBL851977:IBL851989 ILH851977:ILH851989 IVD851977:IVD851989 JEZ851977:JEZ851989 JOV851977:JOV851989 JYR851977:JYR851989 KIN851977:KIN851989 KSJ851977:KSJ851989 LCF851977:LCF851989 LMB851977:LMB851989 LVX851977:LVX851989 MFT851977:MFT851989 MPP851977:MPP851989 MZL851977:MZL851989 NJH851977:NJH851989 NTD851977:NTD851989 OCZ851977:OCZ851989 OMV851977:OMV851989 OWR851977:OWR851989 PGN851977:PGN851989 PQJ851977:PQJ851989 QAF851977:QAF851989 QKB851977:QKB851989 QTX851977:QTX851989 RDT851977:RDT851989 RNP851977:RNP851989 RXL851977:RXL851989 SHH851977:SHH851989 SRD851977:SRD851989 TAZ851977:TAZ851989 TKV851977:TKV851989 TUR851977:TUR851989 UEN851977:UEN851989 UOJ851977:UOJ851989 UYF851977:UYF851989 VIB851977:VIB851989 VRX851977:VRX851989 WBT851977:WBT851989 WLP851977:WLP851989 WVL851977:WVL851989 D917513:D917525 IZ917513:IZ917525 SV917513:SV917525 ACR917513:ACR917525 AMN917513:AMN917525 AWJ917513:AWJ917525 BGF917513:BGF917525 BQB917513:BQB917525 BZX917513:BZX917525 CJT917513:CJT917525 CTP917513:CTP917525 DDL917513:DDL917525 DNH917513:DNH917525 DXD917513:DXD917525 EGZ917513:EGZ917525 EQV917513:EQV917525 FAR917513:FAR917525 FKN917513:FKN917525 FUJ917513:FUJ917525 GEF917513:GEF917525 GOB917513:GOB917525 GXX917513:GXX917525 HHT917513:HHT917525 HRP917513:HRP917525 IBL917513:IBL917525 ILH917513:ILH917525 IVD917513:IVD917525 JEZ917513:JEZ917525 JOV917513:JOV917525 JYR917513:JYR917525 KIN917513:KIN917525 KSJ917513:KSJ917525 LCF917513:LCF917525 LMB917513:LMB917525 LVX917513:LVX917525 MFT917513:MFT917525 MPP917513:MPP917525 MZL917513:MZL917525 NJH917513:NJH917525 NTD917513:NTD917525 OCZ917513:OCZ917525 OMV917513:OMV917525 OWR917513:OWR917525 PGN917513:PGN917525 PQJ917513:PQJ917525 QAF917513:QAF917525 QKB917513:QKB917525 QTX917513:QTX917525 RDT917513:RDT917525 RNP917513:RNP917525 RXL917513:RXL917525 SHH917513:SHH917525 SRD917513:SRD917525 TAZ917513:TAZ917525 TKV917513:TKV917525 TUR917513:TUR917525 UEN917513:UEN917525 UOJ917513:UOJ917525 UYF917513:UYF917525 VIB917513:VIB917525 VRX917513:VRX917525 WBT917513:WBT917525 WLP917513:WLP917525 WVL917513:WVL917525 D983049:D983061 IZ983049:IZ983061 SV983049:SV983061 ACR983049:ACR983061 AMN983049:AMN983061 AWJ983049:AWJ983061 BGF983049:BGF983061 BQB983049:BQB983061 BZX983049:BZX983061 CJT983049:CJT983061 CTP983049:CTP983061 DDL983049:DDL983061 DNH983049:DNH983061 DXD983049:DXD983061 EGZ983049:EGZ983061 EQV983049:EQV983061 FAR983049:FAR983061 FKN983049:FKN983061 FUJ983049:FUJ983061 GEF983049:GEF983061 GOB983049:GOB983061 GXX983049:GXX983061 HHT983049:HHT983061 HRP983049:HRP983061 IBL983049:IBL983061 ILH983049:ILH983061 IVD983049:IVD983061 JEZ983049:JEZ983061 JOV983049:JOV983061 JYR983049:JYR983061 KIN983049:KIN983061 KSJ983049:KSJ983061 LCF983049:LCF983061 LMB983049:LMB983061 LVX983049:LVX983061 MFT983049:MFT983061 MPP983049:MPP983061 MZL983049:MZL983061 NJH983049:NJH983061 NTD983049:NTD983061 OCZ983049:OCZ983061 OMV983049:OMV983061 OWR983049:OWR983061 PGN983049:PGN983061 PQJ983049:PQJ983061 QAF983049:QAF983061 QKB983049:QKB983061 QTX983049:QTX983061 RDT983049:RDT983061 RNP983049:RNP983061 RXL983049:RXL983061 SHH983049:SHH983061 SRD983049:SRD983061 TAZ983049:TAZ983061 TKV983049:TKV983061 TUR983049:TUR983061 UEN983049:UEN983061 UOJ983049:UOJ983061 UYF983049:UYF983061 VIB983049:VIB983061 VRX983049:VRX983061 WBT983049:WBT983061 WLP983049:WLP983061">
      <formula1>D$50:D$55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Config!$H$3:$H$7</xm:f>
          </x14:formula1>
          <xm:sqref>I9:I16 D9:D21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9"/>
  <sheetViews>
    <sheetView workbookViewId="0">
      <selection activeCell="H10" sqref="H10"/>
    </sheetView>
  </sheetViews>
  <sheetFormatPr defaultColWidth="8.85546875" defaultRowHeight="15"/>
  <cols>
    <col min="1" max="1" width="3.42578125" customWidth="1"/>
    <col min="2" max="2" width="45.85546875" bestFit="1" customWidth="1"/>
    <col min="3" max="4" width="18.42578125" customWidth="1"/>
    <col min="5" max="24" width="4.7109375" customWidth="1"/>
  </cols>
  <sheetData>
    <row r="1" spans="2:29" s="16" customFormat="1" ht="18.75">
      <c r="B1" s="283" t="s">
        <v>23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5"/>
    </row>
    <row r="2" spans="2:29" ht="15.75" thickBot="1"/>
    <row r="3" spans="2:29" ht="16.5" thickBot="1">
      <c r="B3" s="39" t="s">
        <v>24</v>
      </c>
      <c r="C3" s="298">
        <v>45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9"/>
    </row>
    <row r="4" spans="2:29" s="16" customFormat="1" ht="15.75">
      <c r="B4" s="115" t="s">
        <v>114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2:29" ht="15.75" thickBot="1"/>
    <row r="6" spans="2:29" ht="16.5" customHeight="1" thickBot="1">
      <c r="B6" s="288" t="s">
        <v>1</v>
      </c>
      <c r="C6" s="290" t="s">
        <v>111</v>
      </c>
      <c r="D6" s="290" t="s">
        <v>4</v>
      </c>
      <c r="E6" s="292" t="s">
        <v>112</v>
      </c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4"/>
    </row>
    <row r="7" spans="2:29" s="16" customFormat="1" ht="16.5" customHeight="1">
      <c r="B7" s="289"/>
      <c r="C7" s="291"/>
      <c r="D7" s="291"/>
      <c r="E7" s="295">
        <v>1</v>
      </c>
      <c r="F7" s="296"/>
      <c r="G7" s="296"/>
      <c r="H7" s="297"/>
      <c r="I7" s="295">
        <v>2</v>
      </c>
      <c r="J7" s="296"/>
      <c r="K7" s="296"/>
      <c r="L7" s="297"/>
      <c r="M7" s="295">
        <v>3</v>
      </c>
      <c r="N7" s="296"/>
      <c r="O7" s="296"/>
      <c r="P7" s="297"/>
      <c r="Q7" s="295">
        <v>4</v>
      </c>
      <c r="R7" s="296"/>
      <c r="S7" s="296"/>
      <c r="T7" s="297"/>
      <c r="U7" s="295">
        <v>5</v>
      </c>
      <c r="V7" s="296"/>
      <c r="W7" s="296"/>
      <c r="X7" s="296"/>
    </row>
    <row r="8" spans="2:29" ht="16.5" customHeight="1">
      <c r="B8" s="5" t="s">
        <v>0</v>
      </c>
      <c r="C8" s="6">
        <f>ESCOPO!$G55</f>
        <v>0</v>
      </c>
      <c r="D8" s="6">
        <f>C8*$C$3</f>
        <v>0</v>
      </c>
      <c r="E8" s="286"/>
      <c r="F8" s="286"/>
      <c r="G8" s="286"/>
      <c r="H8" s="28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8"/>
      <c r="X8" s="9"/>
    </row>
    <row r="9" spans="2:29" ht="16.5" customHeight="1">
      <c r="B9" s="1" t="s">
        <v>118</v>
      </c>
      <c r="C9" s="6">
        <f>ESCOPO!$G56</f>
        <v>0</v>
      </c>
      <c r="D9" s="6">
        <f t="shared" ref="D9:D14" si="0">C9*$C$3</f>
        <v>0</v>
      </c>
      <c r="E9" s="3"/>
      <c r="F9" s="3"/>
      <c r="G9" s="3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"/>
      <c r="W9" s="2"/>
      <c r="X9" s="4"/>
    </row>
    <row r="10" spans="2:29" s="16" customFormat="1" ht="16.5" customHeight="1">
      <c r="B10" s="1" t="s">
        <v>119</v>
      </c>
      <c r="C10" s="6">
        <f>ESCOPO!$G57</f>
        <v>0</v>
      </c>
      <c r="D10" s="6">
        <f t="shared" si="0"/>
        <v>0</v>
      </c>
      <c r="E10" s="11"/>
      <c r="F10" s="11"/>
      <c r="G10" s="11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2"/>
      <c r="W10" s="12"/>
      <c r="X10" s="119"/>
    </row>
    <row r="11" spans="2:29" s="16" customFormat="1" ht="16.5" customHeight="1">
      <c r="B11" s="1" t="s">
        <v>120</v>
      </c>
      <c r="C11" s="6">
        <f>ESCOPO!$G58</f>
        <v>0</v>
      </c>
      <c r="D11" s="6">
        <f t="shared" si="0"/>
        <v>0</v>
      </c>
      <c r="E11" s="11"/>
      <c r="F11" s="11"/>
      <c r="G11" s="11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2"/>
      <c r="W11" s="12"/>
      <c r="X11" s="119"/>
    </row>
    <row r="12" spans="2:29" s="16" customFormat="1" ht="16.5" customHeight="1">
      <c r="B12" s="1" t="s">
        <v>121</v>
      </c>
      <c r="C12" s="6">
        <f>ESCOPO!$G59</f>
        <v>0</v>
      </c>
      <c r="D12" s="6">
        <f t="shared" si="0"/>
        <v>0</v>
      </c>
      <c r="E12" s="11"/>
      <c r="F12" s="11"/>
      <c r="G12" s="11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2"/>
      <c r="W12" s="12"/>
      <c r="X12" s="119"/>
    </row>
    <row r="13" spans="2:29" s="16" customFormat="1" ht="16.5" customHeight="1">
      <c r="B13" s="1" t="s">
        <v>122</v>
      </c>
      <c r="C13" s="6">
        <f>ESCOPO!$G60</f>
        <v>0</v>
      </c>
      <c r="D13" s="6">
        <f t="shared" si="0"/>
        <v>0</v>
      </c>
      <c r="E13" s="11"/>
      <c r="F13" s="11"/>
      <c r="G13" s="11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2"/>
      <c r="W13" s="12"/>
      <c r="X13" s="119"/>
    </row>
    <row r="14" spans="2:29" ht="16.5" customHeight="1" thickBot="1">
      <c r="B14" s="10" t="s">
        <v>2</v>
      </c>
      <c r="C14" s="6">
        <f>ESCOPO!$G61</f>
        <v>0</v>
      </c>
      <c r="D14" s="6">
        <f t="shared" si="0"/>
        <v>0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282"/>
      <c r="V14" s="282"/>
      <c r="W14" s="282"/>
      <c r="X14" s="13"/>
    </row>
    <row r="15" spans="2:29" ht="16.5" customHeight="1" thickBot="1">
      <c r="B15" s="14" t="s">
        <v>5</v>
      </c>
      <c r="C15" s="15">
        <f>SUM(C8:C14)</f>
        <v>0</v>
      </c>
      <c r="D15" s="15">
        <f>SUM(D8:D14)</f>
        <v>0</v>
      </c>
      <c r="E15" s="279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1"/>
    </row>
    <row r="16" spans="2:29" ht="15.75" customHeight="1">
      <c r="AB16">
        <v>326.89999999999998</v>
      </c>
      <c r="AC16">
        <f>AB16-100</f>
        <v>226.89999999999998</v>
      </c>
    </row>
    <row r="17" spans="29:29" ht="15.75" customHeight="1">
      <c r="AC17">
        <f>AC16/3</f>
        <v>75.633333333333326</v>
      </c>
    </row>
    <row r="18" spans="29:29" ht="15.75" customHeight="1"/>
    <row r="19" spans="29:29" ht="15.75" customHeight="1"/>
  </sheetData>
  <mergeCells count="15">
    <mergeCell ref="E15:X15"/>
    <mergeCell ref="U14:W14"/>
    <mergeCell ref="B1:X1"/>
    <mergeCell ref="E8:H8"/>
    <mergeCell ref="H9:U9"/>
    <mergeCell ref="B6:B7"/>
    <mergeCell ref="C6:C7"/>
    <mergeCell ref="D6:D7"/>
    <mergeCell ref="E6:X6"/>
    <mergeCell ref="E7:H7"/>
    <mergeCell ref="I7:L7"/>
    <mergeCell ref="M7:P7"/>
    <mergeCell ref="Q7:T7"/>
    <mergeCell ref="U7:X7"/>
    <mergeCell ref="C3:X3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1" sqref="B1:E1"/>
    </sheetView>
  </sheetViews>
  <sheetFormatPr defaultColWidth="8.85546875" defaultRowHeight="15"/>
  <cols>
    <col min="1" max="1" width="3.42578125" style="16" customWidth="1"/>
    <col min="2" max="2" width="71.85546875" customWidth="1"/>
    <col min="3" max="3" width="15.28515625" style="17" bestFit="1" customWidth="1"/>
    <col min="4" max="4" width="15.28515625" style="17" customWidth="1"/>
    <col min="5" max="5" width="69.140625" customWidth="1"/>
    <col min="6" max="6" width="30" customWidth="1"/>
  </cols>
  <sheetData>
    <row r="1" spans="2:5" ht="19.5" thickBot="1">
      <c r="B1" s="300" t="s">
        <v>22</v>
      </c>
      <c r="C1" s="300"/>
      <c r="D1" s="300"/>
      <c r="E1" s="300"/>
    </row>
    <row r="2" spans="2:5" ht="15.75" thickBot="1">
      <c r="B2" s="24" t="s">
        <v>10</v>
      </c>
      <c r="C2" s="25" t="s">
        <v>13</v>
      </c>
      <c r="D2" s="25" t="s">
        <v>11</v>
      </c>
      <c r="E2" s="26" t="s">
        <v>12</v>
      </c>
    </row>
    <row r="3" spans="2:5" s="31" customFormat="1">
      <c r="B3" s="27"/>
      <c r="C3" s="29"/>
      <c r="D3" s="30"/>
      <c r="E3" s="28"/>
    </row>
    <row r="4" spans="2:5" s="31" customFormat="1">
      <c r="B4" s="35"/>
      <c r="C4" s="32"/>
      <c r="D4" s="32"/>
      <c r="E4" s="33"/>
    </row>
    <row r="5" spans="2:5" s="31" customFormat="1">
      <c r="B5" s="35"/>
      <c r="C5" s="32"/>
      <c r="D5" s="32"/>
      <c r="E5" s="33"/>
    </row>
    <row r="6" spans="2:5" s="31" customFormat="1">
      <c r="B6" s="35"/>
      <c r="C6" s="32"/>
      <c r="D6" s="32"/>
      <c r="E6" s="33"/>
    </row>
    <row r="7" spans="2:5" s="31" customFormat="1">
      <c r="B7" s="35"/>
      <c r="C7" s="32"/>
      <c r="D7" s="32"/>
      <c r="E7" s="33"/>
    </row>
    <row r="8" spans="2:5" s="31" customFormat="1">
      <c r="B8" s="35"/>
      <c r="C8" s="32"/>
      <c r="D8" s="32"/>
      <c r="E8" s="33"/>
    </row>
    <row r="9" spans="2:5" s="31" customFormat="1">
      <c r="B9" s="35"/>
      <c r="C9" s="32"/>
      <c r="D9" s="32"/>
      <c r="E9" s="33"/>
    </row>
    <row r="10" spans="2:5" s="31" customFormat="1">
      <c r="B10" s="35"/>
      <c r="C10" s="32"/>
      <c r="D10" s="32"/>
      <c r="E10" s="33"/>
    </row>
    <row r="11" spans="2:5" s="31" customFormat="1">
      <c r="B11" s="35"/>
      <c r="C11" s="32"/>
      <c r="D11" s="32"/>
      <c r="E11" s="33"/>
    </row>
    <row r="12" spans="2:5" s="31" customFormat="1">
      <c r="B12" s="35"/>
      <c r="C12" s="32"/>
      <c r="D12" s="32"/>
      <c r="E12" s="33"/>
    </row>
    <row r="13" spans="2:5" s="31" customFormat="1">
      <c r="B13" s="35"/>
      <c r="C13" s="32"/>
      <c r="D13" s="32"/>
      <c r="E13" s="33"/>
    </row>
    <row r="14" spans="2:5" s="31" customFormat="1">
      <c r="B14" s="35"/>
      <c r="C14" s="32"/>
      <c r="D14" s="32"/>
      <c r="E14" s="33"/>
    </row>
    <row r="15" spans="2:5" s="31" customFormat="1">
      <c r="B15" s="35"/>
      <c r="C15" s="32"/>
      <c r="D15" s="32"/>
      <c r="E15" s="33"/>
    </row>
    <row r="16" spans="2:5" s="31" customFormat="1">
      <c r="B16" s="35"/>
      <c r="C16" s="32"/>
      <c r="D16" s="32"/>
      <c r="E16" s="33"/>
    </row>
    <row r="17" spans="2:5" s="31" customFormat="1">
      <c r="B17" s="35"/>
      <c r="C17" s="32"/>
      <c r="D17" s="32"/>
      <c r="E17" s="33"/>
    </row>
    <row r="18" spans="2:5" s="31" customFormat="1">
      <c r="B18" s="35"/>
      <c r="C18" s="32"/>
      <c r="D18" s="32"/>
      <c r="E18" s="33"/>
    </row>
    <row r="19" spans="2:5" s="31" customFormat="1">
      <c r="B19" s="35"/>
      <c r="C19" s="32"/>
      <c r="D19" s="32"/>
      <c r="E19" s="33"/>
    </row>
    <row r="20" spans="2:5" s="31" customFormat="1">
      <c r="B20" s="35"/>
      <c r="C20" s="32"/>
      <c r="D20" s="32"/>
      <c r="E20" s="33"/>
    </row>
    <row r="21" spans="2:5" s="31" customFormat="1">
      <c r="B21" s="35"/>
      <c r="C21" s="32"/>
      <c r="D21" s="32"/>
      <c r="E21" s="33"/>
    </row>
    <row r="22" spans="2:5" s="31" customFormat="1">
      <c r="B22" s="35"/>
      <c r="C22" s="32"/>
      <c r="D22" s="32"/>
      <c r="E22" s="33"/>
    </row>
    <row r="23" spans="2:5" s="31" customFormat="1">
      <c r="B23" s="35"/>
      <c r="C23" s="32"/>
      <c r="D23" s="32"/>
      <c r="E23" s="33"/>
    </row>
    <row r="24" spans="2:5" s="31" customFormat="1">
      <c r="B24" s="35"/>
      <c r="C24" s="32"/>
      <c r="D24" s="32"/>
      <c r="E24" s="33"/>
    </row>
    <row r="25" spans="2:5" s="31" customFormat="1">
      <c r="B25" s="35"/>
      <c r="C25" s="32"/>
      <c r="D25" s="32"/>
      <c r="E25" s="33"/>
    </row>
    <row r="26" spans="2:5" s="31" customFormat="1">
      <c r="B26" s="35"/>
      <c r="C26" s="32"/>
      <c r="D26" s="32"/>
      <c r="E26" s="33"/>
    </row>
    <row r="27" spans="2:5" s="31" customFormat="1">
      <c r="B27" s="35"/>
      <c r="C27" s="32"/>
      <c r="D27" s="32"/>
      <c r="E27" s="33"/>
    </row>
    <row r="28" spans="2:5" s="31" customFormat="1">
      <c r="B28" s="35"/>
      <c r="C28" s="32"/>
      <c r="D28" s="32"/>
      <c r="E28" s="33"/>
    </row>
    <row r="29" spans="2:5" s="31" customFormat="1" ht="15.75" thickBot="1">
      <c r="B29" s="36"/>
      <c r="C29" s="34"/>
      <c r="D29" s="34"/>
      <c r="E29" s="37"/>
    </row>
  </sheetData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Config!$A$3:$A$5</xm:f>
          </x14:formula1>
          <xm:sqref>C3:C1048576</xm:sqref>
        </x14:dataValidation>
        <x14:dataValidation type="list" allowBlank="1" showInputMessage="1" showErrorMessage="1">
          <x14:formula1>
            <xm:f>Config!$B$3:$B$5</xm:f>
          </x14:formula1>
          <xm:sqref>D3:D1048576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zoomScalePageLayoutView="150" workbookViewId="0">
      <selection activeCell="A7" sqref="A7"/>
    </sheetView>
  </sheetViews>
  <sheetFormatPr defaultColWidth="11.42578125" defaultRowHeight="15"/>
  <cols>
    <col min="1" max="1" width="4.7109375" customWidth="1"/>
    <col min="2" max="2" width="4" hidden="1" customWidth="1"/>
    <col min="3" max="3" width="8.28515625" customWidth="1"/>
    <col min="4" max="4" width="29.42578125" hidden="1" customWidth="1"/>
    <col min="5" max="5" width="14.85546875" hidden="1" customWidth="1"/>
    <col min="6" max="6" width="0" hidden="1" customWidth="1"/>
    <col min="7" max="7" width="81.28515625" bestFit="1" customWidth="1"/>
  </cols>
  <sheetData>
    <row r="1" spans="1:7" s="16" customFormat="1" ht="20.100000000000001" customHeight="1" thickBot="1">
      <c r="A1" s="308" t="s">
        <v>162</v>
      </c>
      <c r="B1" s="308"/>
      <c r="C1" s="308"/>
      <c r="D1" s="308"/>
      <c r="E1" s="308"/>
      <c r="F1" s="308"/>
      <c r="G1" s="308"/>
    </row>
    <row r="2" spans="1:7" s="16" customFormat="1" ht="26.25" customHeight="1" thickBot="1">
      <c r="A2" s="309" t="s">
        <v>163</v>
      </c>
      <c r="B2" s="310"/>
      <c r="C2" s="310"/>
      <c r="D2" s="310"/>
      <c r="E2" s="310"/>
      <c r="F2" s="310"/>
      <c r="G2" s="191">
        <f>SUM(F4,F9,F14,F20,F24,F30,F35,F38)</f>
        <v>85.5</v>
      </c>
    </row>
    <row r="3" spans="1:7" s="16" customFormat="1" ht="15.75" thickBot="1">
      <c r="A3" s="301" t="s">
        <v>164</v>
      </c>
      <c r="B3" s="302"/>
      <c r="C3" s="302"/>
      <c r="D3" s="302"/>
      <c r="E3" s="302"/>
      <c r="F3" s="302"/>
      <c r="G3" s="303"/>
    </row>
    <row r="4" spans="1:7" s="16" customFormat="1">
      <c r="A4" s="192"/>
      <c r="B4" s="30">
        <f>IF(A4="x",1,0)</f>
        <v>0</v>
      </c>
      <c r="C4" s="193">
        <v>0</v>
      </c>
      <c r="D4" s="304">
        <f>(B4*C4+B5*C5+B6*C6+B7*C7)/100</f>
        <v>0.5</v>
      </c>
      <c r="E4" s="304">
        <v>10</v>
      </c>
      <c r="F4" s="304">
        <f>D4*E4</f>
        <v>5</v>
      </c>
      <c r="G4" s="194" t="s">
        <v>165</v>
      </c>
    </row>
    <row r="5" spans="1:7" s="16" customFormat="1">
      <c r="A5" s="195"/>
      <c r="B5" s="32">
        <f t="shared" ref="B5:B7" si="0">IF(A5="x",1,0)</f>
        <v>0</v>
      </c>
      <c r="C5" s="196">
        <v>75</v>
      </c>
      <c r="D5" s="305"/>
      <c r="E5" s="305"/>
      <c r="F5" s="305"/>
      <c r="G5" s="63" t="s">
        <v>166</v>
      </c>
    </row>
    <row r="6" spans="1:7" s="16" customFormat="1">
      <c r="A6" s="195"/>
      <c r="B6" s="32">
        <f t="shared" si="0"/>
        <v>0</v>
      </c>
      <c r="C6" s="196">
        <v>100</v>
      </c>
      <c r="D6" s="305"/>
      <c r="E6" s="305"/>
      <c r="F6" s="305"/>
      <c r="G6" s="63" t="s">
        <v>168</v>
      </c>
    </row>
    <row r="7" spans="1:7" s="16" customFormat="1" ht="15.75" thickBot="1">
      <c r="A7" s="197" t="s">
        <v>167</v>
      </c>
      <c r="B7" s="198">
        <f t="shared" si="0"/>
        <v>1</v>
      </c>
      <c r="C7" s="199">
        <v>50</v>
      </c>
      <c r="D7" s="306"/>
      <c r="E7" s="306"/>
      <c r="F7" s="306"/>
      <c r="G7" s="200" t="s">
        <v>169</v>
      </c>
    </row>
    <row r="8" spans="1:7" s="16" customFormat="1" ht="15.75" thickBot="1">
      <c r="A8" s="301" t="s">
        <v>170</v>
      </c>
      <c r="B8" s="302"/>
      <c r="C8" s="302"/>
      <c r="D8" s="302"/>
      <c r="E8" s="302"/>
      <c r="F8" s="302"/>
      <c r="G8" s="303"/>
    </row>
    <row r="9" spans="1:7" s="16" customFormat="1">
      <c r="A9" s="192"/>
      <c r="B9" s="30">
        <f>IF(A9="x",1,0)</f>
        <v>0</v>
      </c>
      <c r="C9" s="193">
        <v>100</v>
      </c>
      <c r="D9" s="304">
        <f>(B9*C9+B10*C10+B11*C11+B12*C12)/100</f>
        <v>0.3</v>
      </c>
      <c r="E9" s="304">
        <v>10</v>
      </c>
      <c r="F9" s="304">
        <f>D9*E9</f>
        <v>3</v>
      </c>
      <c r="G9" s="194" t="s">
        <v>171</v>
      </c>
    </row>
    <row r="10" spans="1:7" s="16" customFormat="1">
      <c r="A10" s="195" t="s">
        <v>167</v>
      </c>
      <c r="B10" s="32">
        <f t="shared" ref="B10:B12" si="1">IF(A10="x",1,0)</f>
        <v>1</v>
      </c>
      <c r="C10" s="196">
        <v>30</v>
      </c>
      <c r="D10" s="305"/>
      <c r="E10" s="305"/>
      <c r="F10" s="305"/>
      <c r="G10" s="63" t="s">
        <v>172</v>
      </c>
    </row>
    <row r="11" spans="1:7" s="16" customFormat="1">
      <c r="A11" s="195"/>
      <c r="B11" s="32">
        <f t="shared" si="1"/>
        <v>0</v>
      </c>
      <c r="C11" s="196">
        <v>50</v>
      </c>
      <c r="D11" s="305"/>
      <c r="E11" s="305"/>
      <c r="F11" s="305"/>
      <c r="G11" s="63" t="s">
        <v>173</v>
      </c>
    </row>
    <row r="12" spans="1:7" s="16" customFormat="1" ht="15.75" thickBot="1">
      <c r="A12" s="197"/>
      <c r="B12" s="198">
        <f t="shared" si="1"/>
        <v>0</v>
      </c>
      <c r="C12" s="199">
        <v>75</v>
      </c>
      <c r="D12" s="306"/>
      <c r="E12" s="306"/>
      <c r="F12" s="306"/>
      <c r="G12" s="200" t="s">
        <v>174</v>
      </c>
    </row>
    <row r="13" spans="1:7" s="16" customFormat="1" ht="15.75" thickBot="1">
      <c r="A13" s="301" t="s">
        <v>175</v>
      </c>
      <c r="B13" s="302"/>
      <c r="C13" s="302"/>
      <c r="D13" s="302"/>
      <c r="E13" s="302"/>
      <c r="F13" s="302"/>
      <c r="G13" s="303"/>
    </row>
    <row r="14" spans="1:7" s="16" customFormat="1">
      <c r="A14" s="192"/>
      <c r="B14" s="30">
        <f>IF(A14="x",1,0)</f>
        <v>0</v>
      </c>
      <c r="C14" s="193">
        <v>100</v>
      </c>
      <c r="D14" s="304">
        <f>(B14*C14+B15*C15+B16*C16+B17*C17+B18*C18)/100</f>
        <v>0.75</v>
      </c>
      <c r="E14" s="304">
        <v>10</v>
      </c>
      <c r="F14" s="304">
        <f>D14*E14</f>
        <v>7.5</v>
      </c>
      <c r="G14" s="194" t="s">
        <v>176</v>
      </c>
    </row>
    <row r="15" spans="1:7" s="16" customFormat="1">
      <c r="A15" s="195" t="s">
        <v>167</v>
      </c>
      <c r="B15" s="32">
        <f t="shared" ref="B15:B18" si="2">IF(A15="x",1,0)</f>
        <v>1</v>
      </c>
      <c r="C15" s="196">
        <v>75</v>
      </c>
      <c r="D15" s="305"/>
      <c r="E15" s="305"/>
      <c r="F15" s="305"/>
      <c r="G15" s="63" t="s">
        <v>177</v>
      </c>
    </row>
    <row r="16" spans="1:7" s="16" customFormat="1">
      <c r="A16" s="195"/>
      <c r="B16" s="32">
        <f t="shared" si="2"/>
        <v>0</v>
      </c>
      <c r="C16" s="196">
        <v>50</v>
      </c>
      <c r="D16" s="305"/>
      <c r="E16" s="305"/>
      <c r="F16" s="305"/>
      <c r="G16" s="63" t="s">
        <v>178</v>
      </c>
    </row>
    <row r="17" spans="1:7" s="16" customFormat="1">
      <c r="A17" s="195"/>
      <c r="B17" s="32">
        <f t="shared" si="2"/>
        <v>0</v>
      </c>
      <c r="C17" s="196">
        <v>25</v>
      </c>
      <c r="D17" s="305"/>
      <c r="E17" s="305"/>
      <c r="F17" s="305"/>
      <c r="G17" s="63" t="s">
        <v>179</v>
      </c>
    </row>
    <row r="18" spans="1:7" s="16" customFormat="1" ht="15.75" thickBot="1">
      <c r="A18" s="197"/>
      <c r="B18" s="198">
        <f t="shared" si="2"/>
        <v>0</v>
      </c>
      <c r="C18" s="199">
        <v>0</v>
      </c>
      <c r="D18" s="306"/>
      <c r="E18" s="306"/>
      <c r="F18" s="306"/>
      <c r="G18" s="200" t="s">
        <v>180</v>
      </c>
    </row>
    <row r="19" spans="1:7" s="16" customFormat="1" ht="15.75" thickBot="1">
      <c r="A19" s="301" t="s">
        <v>181</v>
      </c>
      <c r="B19" s="302"/>
      <c r="C19" s="302"/>
      <c r="D19" s="302"/>
      <c r="E19" s="302"/>
      <c r="F19" s="302"/>
      <c r="G19" s="303"/>
    </row>
    <row r="20" spans="1:7" s="16" customFormat="1">
      <c r="A20" s="192" t="s">
        <v>167</v>
      </c>
      <c r="B20" s="30">
        <f>IF(A20="x",1,0)</f>
        <v>1</v>
      </c>
      <c r="C20" s="193">
        <v>100</v>
      </c>
      <c r="D20" s="304">
        <f>(B20*C20+B21*C21+B22*C22)/100</f>
        <v>1</v>
      </c>
      <c r="E20" s="304">
        <v>10</v>
      </c>
      <c r="F20" s="304">
        <f>D20*E20</f>
        <v>10</v>
      </c>
      <c r="G20" s="194" t="s">
        <v>182</v>
      </c>
    </row>
    <row r="21" spans="1:7" s="16" customFormat="1">
      <c r="A21" s="195"/>
      <c r="B21" s="32">
        <f t="shared" ref="B21:B22" si="3">IF(A21="x",1,0)</f>
        <v>0</v>
      </c>
      <c r="C21" s="196">
        <v>75</v>
      </c>
      <c r="D21" s="305"/>
      <c r="E21" s="305"/>
      <c r="F21" s="305"/>
      <c r="G21" s="63" t="s">
        <v>183</v>
      </c>
    </row>
    <row r="22" spans="1:7" s="16" customFormat="1" ht="15.75" thickBot="1">
      <c r="A22" s="197"/>
      <c r="B22" s="198">
        <f t="shared" si="3"/>
        <v>0</v>
      </c>
      <c r="C22" s="199">
        <v>50</v>
      </c>
      <c r="D22" s="306"/>
      <c r="E22" s="306"/>
      <c r="F22" s="306"/>
      <c r="G22" s="200" t="s">
        <v>184</v>
      </c>
    </row>
    <row r="23" spans="1:7" s="16" customFormat="1" ht="15.75" thickBot="1">
      <c r="A23" s="301" t="s">
        <v>185</v>
      </c>
      <c r="B23" s="302"/>
      <c r="C23" s="302"/>
      <c r="D23" s="302"/>
      <c r="E23" s="302"/>
      <c r="F23" s="302"/>
      <c r="G23" s="303"/>
    </row>
    <row r="24" spans="1:7" s="16" customFormat="1">
      <c r="A24" s="192"/>
      <c r="B24" s="30">
        <f>IF(A24="x",1,0)</f>
        <v>0</v>
      </c>
      <c r="C24" s="193">
        <v>50</v>
      </c>
      <c r="D24" s="304">
        <f>(B24*C24+B25*C25+B26*C26+B27*C27+B28*C28)/100</f>
        <v>1</v>
      </c>
      <c r="E24" s="304">
        <v>40</v>
      </c>
      <c r="F24" s="304">
        <f>D24*E24</f>
        <v>40</v>
      </c>
      <c r="G24" s="194" t="s">
        <v>186</v>
      </c>
    </row>
    <row r="25" spans="1:7" s="16" customFormat="1">
      <c r="A25" s="195"/>
      <c r="B25" s="32">
        <f t="shared" ref="B25:B27" si="4">IF(A25="x",1,0)</f>
        <v>0</v>
      </c>
      <c r="C25" s="196">
        <v>75</v>
      </c>
      <c r="D25" s="305"/>
      <c r="E25" s="305"/>
      <c r="F25" s="305"/>
      <c r="G25" s="63" t="s">
        <v>187</v>
      </c>
    </row>
    <row r="26" spans="1:7" s="16" customFormat="1">
      <c r="A26" s="195" t="s">
        <v>167</v>
      </c>
      <c r="B26" s="32">
        <f t="shared" si="4"/>
        <v>1</v>
      </c>
      <c r="C26" s="196">
        <v>100</v>
      </c>
      <c r="D26" s="305"/>
      <c r="E26" s="305"/>
      <c r="F26" s="305"/>
      <c r="G26" s="63" t="s">
        <v>188</v>
      </c>
    </row>
    <row r="27" spans="1:7" s="16" customFormat="1">
      <c r="A27" s="195"/>
      <c r="B27" s="32">
        <f t="shared" si="4"/>
        <v>0</v>
      </c>
      <c r="C27" s="196">
        <v>50</v>
      </c>
      <c r="D27" s="305"/>
      <c r="E27" s="305"/>
      <c r="F27" s="305"/>
      <c r="G27" s="63" t="s">
        <v>189</v>
      </c>
    </row>
    <row r="28" spans="1:7" s="16" customFormat="1" ht="15.75" thickBot="1">
      <c r="A28" s="197"/>
      <c r="B28" s="198">
        <f>IF(A28="x",1,0)</f>
        <v>0</v>
      </c>
      <c r="C28" s="199">
        <v>100</v>
      </c>
      <c r="D28" s="306"/>
      <c r="E28" s="306"/>
      <c r="F28" s="306"/>
      <c r="G28" s="200" t="s">
        <v>190</v>
      </c>
    </row>
    <row r="29" spans="1:7" s="16" customFormat="1" ht="15.75" thickBot="1">
      <c r="A29" s="301" t="s">
        <v>191</v>
      </c>
      <c r="B29" s="302"/>
      <c r="C29" s="302"/>
      <c r="D29" s="302"/>
      <c r="E29" s="302"/>
      <c r="F29" s="302"/>
      <c r="G29" s="303"/>
    </row>
    <row r="30" spans="1:7" s="16" customFormat="1">
      <c r="A30" s="192" t="s">
        <v>167</v>
      </c>
      <c r="B30" s="30">
        <f>IF(A30="x",1,0)</f>
        <v>1</v>
      </c>
      <c r="C30" s="193">
        <v>100</v>
      </c>
      <c r="D30" s="304">
        <f>(B30*C30+B31*C31+B32*C32+B33*C33)/100</f>
        <v>1</v>
      </c>
      <c r="E30" s="304">
        <v>20</v>
      </c>
      <c r="F30" s="304">
        <f>D30*E30</f>
        <v>20</v>
      </c>
      <c r="G30" s="194" t="s">
        <v>192</v>
      </c>
    </row>
    <row r="31" spans="1:7" s="16" customFormat="1">
      <c r="A31" s="195"/>
      <c r="B31" s="32">
        <f t="shared" ref="B31:B33" si="5">IF(A31="x",1,0)</f>
        <v>0</v>
      </c>
      <c r="C31" s="196">
        <v>50</v>
      </c>
      <c r="D31" s="305"/>
      <c r="E31" s="305"/>
      <c r="F31" s="305"/>
      <c r="G31" s="63" t="s">
        <v>193</v>
      </c>
    </row>
    <row r="32" spans="1:7" s="16" customFormat="1">
      <c r="A32" s="195"/>
      <c r="B32" s="32">
        <f t="shared" si="5"/>
        <v>0</v>
      </c>
      <c r="C32" s="196">
        <v>25</v>
      </c>
      <c r="D32" s="305"/>
      <c r="E32" s="305"/>
      <c r="F32" s="305"/>
      <c r="G32" s="63" t="s">
        <v>194</v>
      </c>
    </row>
    <row r="33" spans="1:7" s="16" customFormat="1" ht="15.75" thickBot="1">
      <c r="A33" s="197"/>
      <c r="B33" s="198">
        <f t="shared" si="5"/>
        <v>0</v>
      </c>
      <c r="C33" s="199">
        <v>0</v>
      </c>
      <c r="D33" s="306"/>
      <c r="E33" s="306"/>
      <c r="F33" s="306"/>
      <c r="G33" s="200" t="s">
        <v>195</v>
      </c>
    </row>
    <row r="34" spans="1:7" s="16" customFormat="1" ht="15.75" thickBot="1">
      <c r="A34" s="301" t="s">
        <v>196</v>
      </c>
      <c r="B34" s="302"/>
      <c r="C34" s="302"/>
      <c r="D34" s="302"/>
      <c r="E34" s="302"/>
      <c r="F34" s="302"/>
      <c r="G34" s="303"/>
    </row>
    <row r="35" spans="1:7" s="16" customFormat="1">
      <c r="A35" s="192"/>
      <c r="B35" s="30">
        <f>IF(A35="x",1,0)</f>
        <v>0</v>
      </c>
      <c r="C35" s="193">
        <v>100</v>
      </c>
      <c r="D35" s="304">
        <f>(B35*C35+B36*C36)/100</f>
        <v>0</v>
      </c>
      <c r="E35" s="304">
        <v>-20</v>
      </c>
      <c r="F35" s="304">
        <f>D35*E35</f>
        <v>0</v>
      </c>
      <c r="G35" s="194" t="s">
        <v>197</v>
      </c>
    </row>
    <row r="36" spans="1:7" s="16" customFormat="1" ht="15.75" thickBot="1">
      <c r="A36" s="197" t="s">
        <v>167</v>
      </c>
      <c r="B36" s="198">
        <f>IF(A36="x",1,0)</f>
        <v>1</v>
      </c>
      <c r="C36" s="199">
        <v>0</v>
      </c>
      <c r="D36" s="306"/>
      <c r="E36" s="306"/>
      <c r="F36" s="306"/>
      <c r="G36" s="200" t="s">
        <v>198</v>
      </c>
    </row>
    <row r="37" spans="1:7" s="16" customFormat="1" ht="15.75" thickBot="1">
      <c r="A37" s="301" t="s">
        <v>199</v>
      </c>
      <c r="B37" s="302"/>
      <c r="C37" s="302"/>
      <c r="D37" s="302"/>
      <c r="E37" s="302"/>
      <c r="F37" s="302"/>
      <c r="G37" s="303"/>
    </row>
    <row r="38" spans="1:7" s="16" customFormat="1">
      <c r="A38" s="192" t="s">
        <v>167</v>
      </c>
      <c r="B38" s="30">
        <f>IF(A38="x",1,0)</f>
        <v>1</v>
      </c>
      <c r="C38" s="193">
        <v>0</v>
      </c>
      <c r="D38" s="304">
        <f>(B38*C38+B39*C39+B40*C40)/100</f>
        <v>0</v>
      </c>
      <c r="E38" s="304">
        <v>-20</v>
      </c>
      <c r="F38" s="304">
        <f>D38*E38</f>
        <v>0</v>
      </c>
      <c r="G38" s="194" t="s">
        <v>200</v>
      </c>
    </row>
    <row r="39" spans="1:7" s="16" customFormat="1">
      <c r="A39" s="195"/>
      <c r="B39" s="32">
        <f t="shared" ref="B39:B40" si="6">IF(A39="x",1,0)</f>
        <v>0</v>
      </c>
      <c r="C39" s="196">
        <v>50</v>
      </c>
      <c r="D39" s="305"/>
      <c r="E39" s="305"/>
      <c r="F39" s="305"/>
      <c r="G39" s="63" t="s">
        <v>201</v>
      </c>
    </row>
    <row r="40" spans="1:7" s="16" customFormat="1" ht="15.75" thickBot="1">
      <c r="A40" s="201"/>
      <c r="B40" s="34">
        <f t="shared" si="6"/>
        <v>0</v>
      </c>
      <c r="C40" s="202">
        <v>100</v>
      </c>
      <c r="D40" s="307"/>
      <c r="E40" s="307"/>
      <c r="F40" s="307"/>
      <c r="G40" s="203" t="s">
        <v>202</v>
      </c>
    </row>
    <row r="41" spans="1:7" s="16" customFormat="1">
      <c r="A41" s="204"/>
      <c r="B41" s="187"/>
      <c r="C41" s="205"/>
      <c r="D41" s="205"/>
      <c r="E41" s="205"/>
      <c r="F41" s="205"/>
    </row>
  </sheetData>
  <mergeCells count="34">
    <mergeCell ref="A1:G1"/>
    <mergeCell ref="A34:G34"/>
    <mergeCell ref="D35:D36"/>
    <mergeCell ref="E35:E36"/>
    <mergeCell ref="F35:F36"/>
    <mergeCell ref="D14:D18"/>
    <mergeCell ref="E14:E18"/>
    <mergeCell ref="F14:F18"/>
    <mergeCell ref="A19:G19"/>
    <mergeCell ref="D20:D22"/>
    <mergeCell ref="E20:E22"/>
    <mergeCell ref="F20:F22"/>
    <mergeCell ref="A2:F2"/>
    <mergeCell ref="A3:G3"/>
    <mergeCell ref="D4:D7"/>
    <mergeCell ref="E4:E7"/>
    <mergeCell ref="A37:G37"/>
    <mergeCell ref="D38:D40"/>
    <mergeCell ref="E38:E40"/>
    <mergeCell ref="F38:F40"/>
    <mergeCell ref="A23:G23"/>
    <mergeCell ref="D24:D28"/>
    <mergeCell ref="E24:E28"/>
    <mergeCell ref="F24:F28"/>
    <mergeCell ref="A29:G29"/>
    <mergeCell ref="D30:D33"/>
    <mergeCell ref="E30:E33"/>
    <mergeCell ref="F30:F33"/>
    <mergeCell ref="A13:G13"/>
    <mergeCell ref="F4:F7"/>
    <mergeCell ref="A8:G8"/>
    <mergeCell ref="D9:D12"/>
    <mergeCell ref="E9:E12"/>
    <mergeCell ref="F9:F1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7" zoomScale="85" zoomScaleNormal="85" workbookViewId="0">
      <selection activeCell="F15" sqref="F15"/>
    </sheetView>
  </sheetViews>
  <sheetFormatPr defaultColWidth="11.42578125" defaultRowHeight="15"/>
  <cols>
    <col min="2" max="2" width="22.140625" bestFit="1" customWidth="1"/>
    <col min="3" max="3" width="26.85546875" bestFit="1" customWidth="1"/>
    <col min="4" max="4" width="40.42578125" customWidth="1"/>
    <col min="5" max="5" width="17.85546875" customWidth="1"/>
  </cols>
  <sheetData>
    <row r="1" spans="1:14" ht="16.5" thickBot="1">
      <c r="A1" s="311" t="s">
        <v>123</v>
      </c>
      <c r="B1" s="311"/>
      <c r="C1" s="311"/>
      <c r="D1" s="311"/>
      <c r="E1" s="312"/>
      <c r="F1" s="313" t="s">
        <v>124</v>
      </c>
      <c r="G1" s="314"/>
      <c r="H1" s="314"/>
      <c r="I1" s="314"/>
      <c r="J1" s="314"/>
      <c r="K1" s="314"/>
      <c r="L1" s="314"/>
      <c r="M1" s="314"/>
      <c r="N1" s="314"/>
    </row>
    <row r="2" spans="1:14" ht="15.75" thickBot="1">
      <c r="A2" s="121" t="s">
        <v>125</v>
      </c>
      <c r="B2" s="122" t="s">
        <v>126</v>
      </c>
      <c r="C2" s="123" t="s">
        <v>127</v>
      </c>
      <c r="D2" s="124" t="s">
        <v>128</v>
      </c>
      <c r="E2" s="125" t="s">
        <v>129</v>
      </c>
      <c r="F2" s="126" t="s">
        <v>130</v>
      </c>
      <c r="G2" s="127" t="s">
        <v>131</v>
      </c>
      <c r="H2" s="127" t="s">
        <v>132</v>
      </c>
      <c r="I2" s="127" t="s">
        <v>133</v>
      </c>
      <c r="J2" s="127" t="s">
        <v>134</v>
      </c>
      <c r="K2" s="127" t="s">
        <v>135</v>
      </c>
      <c r="L2" s="127" t="s">
        <v>136</v>
      </c>
      <c r="M2" s="127" t="s">
        <v>137</v>
      </c>
      <c r="N2" s="128" t="s">
        <v>138</v>
      </c>
    </row>
    <row r="3" spans="1:14" ht="18.95" customHeight="1">
      <c r="A3" s="129">
        <v>1</v>
      </c>
      <c r="B3" s="130"/>
      <c r="C3" s="131"/>
      <c r="D3" s="132"/>
      <c r="E3" s="133"/>
      <c r="F3" s="134"/>
      <c r="G3" s="135"/>
      <c r="H3" s="136"/>
      <c r="I3" s="137"/>
      <c r="J3" s="138"/>
      <c r="K3" s="136"/>
      <c r="L3" s="138"/>
      <c r="M3" s="137"/>
      <c r="N3" s="136"/>
    </row>
    <row r="4" spans="1:14" ht="18.95" customHeight="1">
      <c r="A4" s="315">
        <v>2</v>
      </c>
      <c r="B4" s="317"/>
      <c r="C4" s="319"/>
      <c r="D4" s="139"/>
      <c r="E4" s="140"/>
      <c r="F4" s="321"/>
      <c r="G4" s="322"/>
      <c r="H4" s="323"/>
      <c r="I4" s="323"/>
      <c r="J4" s="322"/>
      <c r="K4" s="323"/>
      <c r="L4" s="324"/>
      <c r="M4" s="322"/>
      <c r="N4" s="325"/>
    </row>
    <row r="5" spans="1:14" ht="18.95" customHeight="1">
      <c r="A5" s="316"/>
      <c r="B5" s="318"/>
      <c r="C5" s="320"/>
      <c r="D5" s="139"/>
      <c r="E5" s="140"/>
      <c r="F5" s="321"/>
      <c r="G5" s="322"/>
      <c r="H5" s="323"/>
      <c r="I5" s="323"/>
      <c r="J5" s="322"/>
      <c r="K5" s="323"/>
      <c r="L5" s="324"/>
      <c r="M5" s="322"/>
      <c r="N5" s="325"/>
    </row>
    <row r="6" spans="1:14" ht="18.95" customHeight="1">
      <c r="A6" s="326">
        <v>3</v>
      </c>
      <c r="B6" s="317"/>
      <c r="C6" s="319"/>
      <c r="D6" s="139"/>
      <c r="E6" s="328"/>
      <c r="F6" s="330"/>
      <c r="G6" s="332"/>
      <c r="H6" s="341"/>
      <c r="I6" s="332"/>
      <c r="J6" s="332"/>
      <c r="K6" s="343"/>
      <c r="L6" s="341"/>
      <c r="M6" s="341"/>
      <c r="N6" s="337"/>
    </row>
    <row r="7" spans="1:14" ht="18.95" customHeight="1">
      <c r="A7" s="327"/>
      <c r="B7" s="318"/>
      <c r="C7" s="320"/>
      <c r="D7" s="139"/>
      <c r="E7" s="329"/>
      <c r="F7" s="331"/>
      <c r="G7" s="333"/>
      <c r="H7" s="342"/>
      <c r="I7" s="333"/>
      <c r="J7" s="333"/>
      <c r="K7" s="344"/>
      <c r="L7" s="342"/>
      <c r="M7" s="342"/>
      <c r="N7" s="338"/>
    </row>
    <row r="8" spans="1:14" ht="18.95" customHeight="1">
      <c r="A8" s="141">
        <v>4</v>
      </c>
      <c r="B8" s="142"/>
      <c r="C8" s="143"/>
      <c r="D8" s="139"/>
      <c r="E8" s="140"/>
      <c r="F8" s="144"/>
      <c r="G8" s="145"/>
      <c r="H8" s="136"/>
      <c r="I8" s="146"/>
      <c r="J8" s="136"/>
      <c r="K8" s="145"/>
      <c r="L8" s="136"/>
      <c r="M8" s="147"/>
      <c r="N8" s="148"/>
    </row>
    <row r="9" spans="1:14" ht="18.95" customHeight="1">
      <c r="A9" s="141">
        <v>5</v>
      </c>
      <c r="B9" s="142"/>
      <c r="C9" s="143"/>
      <c r="D9" s="139"/>
      <c r="E9" s="140"/>
      <c r="F9" s="144"/>
      <c r="G9" s="145"/>
      <c r="H9" s="136"/>
      <c r="I9" s="147"/>
      <c r="J9" s="136"/>
      <c r="K9" s="145"/>
      <c r="L9" s="136"/>
      <c r="M9" s="145"/>
      <c r="N9" s="148"/>
    </row>
    <row r="10" spans="1:14" ht="18.95" customHeight="1">
      <c r="A10" s="141">
        <v>6</v>
      </c>
      <c r="B10" s="149"/>
      <c r="C10" s="143"/>
      <c r="D10" s="139"/>
      <c r="E10" s="140"/>
      <c r="F10" s="150"/>
      <c r="G10" s="145"/>
      <c r="H10" s="147"/>
      <c r="I10" s="136"/>
      <c r="J10" s="136"/>
      <c r="K10" s="147"/>
      <c r="L10" s="147"/>
      <c r="M10" s="147"/>
      <c r="N10" s="145"/>
    </row>
    <row r="11" spans="1:14" ht="18.95" customHeight="1">
      <c r="A11" s="151">
        <v>7</v>
      </c>
      <c r="B11" s="152"/>
      <c r="C11" s="153"/>
      <c r="D11" s="154"/>
      <c r="E11" s="155"/>
      <c r="F11" s="150"/>
      <c r="G11" s="147"/>
      <c r="H11" s="147"/>
      <c r="I11" s="147"/>
      <c r="J11" s="145"/>
      <c r="K11" s="147"/>
      <c r="L11" s="147"/>
      <c r="M11" s="147"/>
      <c r="N11" s="156"/>
    </row>
    <row r="12" spans="1:14" ht="18.95" customHeight="1" thickBot="1">
      <c r="A12" s="157">
        <v>8</v>
      </c>
      <c r="B12" s="158"/>
      <c r="C12" s="159"/>
      <c r="D12" s="160"/>
      <c r="E12" s="161"/>
      <c r="F12" s="162"/>
      <c r="G12" s="163"/>
      <c r="H12" s="163"/>
      <c r="I12" s="163"/>
      <c r="J12" s="163"/>
      <c r="K12" s="163"/>
      <c r="L12" s="163"/>
      <c r="M12" s="163"/>
      <c r="N12" s="164"/>
    </row>
    <row r="13" spans="1:14" ht="18.95" customHeight="1" thickBot="1">
      <c r="A13" s="16"/>
      <c r="B13" s="165"/>
      <c r="C13" s="165"/>
      <c r="D13" s="165"/>
      <c r="E13" s="165"/>
      <c r="F13" s="165" t="s">
        <v>142</v>
      </c>
      <c r="G13" s="165"/>
      <c r="H13" s="165"/>
      <c r="I13" s="165"/>
      <c r="J13" s="165"/>
      <c r="K13" s="165"/>
      <c r="L13" s="165"/>
      <c r="M13" s="165"/>
      <c r="N13" s="165"/>
    </row>
    <row r="14" spans="1:14" ht="18.95" customHeight="1" thickBot="1">
      <c r="A14" s="16"/>
      <c r="B14" s="339" t="s">
        <v>143</v>
      </c>
      <c r="C14" s="340"/>
      <c r="D14" s="166" t="s">
        <v>144</v>
      </c>
      <c r="E14" s="167"/>
      <c r="F14" s="168" t="s">
        <v>145</v>
      </c>
      <c r="G14" s="169" t="s">
        <v>146</v>
      </c>
      <c r="H14" s="170" t="s">
        <v>147</v>
      </c>
      <c r="I14" s="171" t="s">
        <v>148</v>
      </c>
      <c r="J14" s="172"/>
      <c r="K14" s="173"/>
      <c r="L14" s="174"/>
      <c r="M14" s="174"/>
      <c r="N14" s="174"/>
    </row>
    <row r="15" spans="1:14" ht="87" customHeight="1">
      <c r="A15" s="16"/>
      <c r="B15" s="334" t="s">
        <v>149</v>
      </c>
      <c r="C15" s="334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</row>
    <row r="16" spans="1:14" ht="87" customHeight="1">
      <c r="A16" s="16"/>
      <c r="B16" s="334" t="s">
        <v>139</v>
      </c>
      <c r="C16" s="334"/>
      <c r="D16" s="175"/>
      <c r="E16" s="176"/>
      <c r="F16" s="177"/>
      <c r="G16" s="177"/>
      <c r="H16" s="177"/>
      <c r="I16" s="177"/>
      <c r="J16" s="177"/>
      <c r="K16" s="177"/>
      <c r="L16" s="177"/>
      <c r="M16" s="177"/>
      <c r="N16" s="177"/>
    </row>
    <row r="17" spans="1:14" ht="87" customHeight="1">
      <c r="A17" s="16"/>
      <c r="B17" s="334" t="s">
        <v>150</v>
      </c>
      <c r="C17" s="334"/>
      <c r="D17" s="178"/>
      <c r="E17" s="179"/>
      <c r="F17" s="180"/>
      <c r="G17" s="177"/>
      <c r="H17" s="177"/>
      <c r="I17" s="177"/>
      <c r="J17" s="177"/>
      <c r="K17" s="177"/>
      <c r="L17" s="177"/>
      <c r="M17" s="177"/>
      <c r="N17" s="177"/>
    </row>
    <row r="18" spans="1:14" ht="87" customHeight="1">
      <c r="A18" s="16"/>
      <c r="B18" s="334" t="s">
        <v>140</v>
      </c>
      <c r="C18" s="334"/>
      <c r="D18" s="178"/>
      <c r="E18" s="179"/>
      <c r="F18" s="180"/>
      <c r="G18" s="177"/>
      <c r="H18" s="177"/>
      <c r="I18" s="177"/>
      <c r="J18" s="177"/>
      <c r="K18" s="177"/>
      <c r="L18" s="177"/>
      <c r="M18" s="177"/>
      <c r="N18" s="177"/>
    </row>
    <row r="19" spans="1:14" ht="87" customHeight="1">
      <c r="A19" s="16"/>
      <c r="B19" s="334" t="s">
        <v>151</v>
      </c>
      <c r="C19" s="334"/>
      <c r="D19" s="178"/>
      <c r="E19" s="179"/>
      <c r="F19" s="180"/>
      <c r="G19" s="177"/>
      <c r="H19" s="177"/>
      <c r="I19" s="177"/>
      <c r="J19" s="177"/>
      <c r="K19" s="177"/>
      <c r="L19" s="177"/>
      <c r="M19" s="177"/>
      <c r="N19" s="177"/>
    </row>
    <row r="20" spans="1:14" ht="87" customHeight="1">
      <c r="A20" s="16"/>
      <c r="B20" s="335" t="s">
        <v>141</v>
      </c>
      <c r="C20" s="336"/>
      <c r="D20" s="181"/>
      <c r="E20" s="182"/>
      <c r="F20" s="180"/>
      <c r="G20" s="177"/>
      <c r="H20" s="177"/>
      <c r="I20" s="177"/>
      <c r="J20" s="177"/>
      <c r="K20" s="177"/>
      <c r="L20" s="177"/>
      <c r="M20" s="177"/>
      <c r="N20" s="177"/>
    </row>
  </sheetData>
  <mergeCells count="34">
    <mergeCell ref="G6:G7"/>
    <mergeCell ref="B19:C19"/>
    <mergeCell ref="B20:C20"/>
    <mergeCell ref="N6:N7"/>
    <mergeCell ref="B14:C14"/>
    <mergeCell ref="B15:C15"/>
    <mergeCell ref="B16:C16"/>
    <mergeCell ref="B17:C17"/>
    <mergeCell ref="B18:C18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E6:E7"/>
    <mergeCell ref="F6:F7"/>
    <mergeCell ref="A1:E1"/>
    <mergeCell ref="F1:N1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33" sqref="B33"/>
    </sheetView>
  </sheetViews>
  <sheetFormatPr defaultColWidth="11.42578125" defaultRowHeight="15"/>
  <cols>
    <col min="2" max="2" width="50.85546875" customWidth="1"/>
    <col min="3" max="3" width="26.140625" customWidth="1"/>
    <col min="4" max="4" width="20.140625" customWidth="1"/>
    <col min="6" max="6" width="20.28515625" customWidth="1"/>
    <col min="7" max="7" width="14.85546875" customWidth="1"/>
    <col min="8" max="8" width="14" customWidth="1"/>
    <col min="9" max="9" width="17" customWidth="1"/>
  </cols>
  <sheetData>
    <row r="1" spans="1:9" ht="15.75">
      <c r="A1" s="345" t="s">
        <v>152</v>
      </c>
      <c r="B1" s="346"/>
      <c r="C1" s="346"/>
      <c r="D1" s="346"/>
      <c r="E1" s="346"/>
      <c r="F1" s="346"/>
      <c r="G1" s="346"/>
      <c r="H1" s="346"/>
      <c r="I1" s="347"/>
    </row>
    <row r="2" spans="1:9">
      <c r="A2" s="183" t="s">
        <v>153</v>
      </c>
      <c r="B2" s="184" t="s">
        <v>154</v>
      </c>
      <c r="C2" s="184" t="s">
        <v>155</v>
      </c>
      <c r="D2" s="184" t="s">
        <v>156</v>
      </c>
      <c r="E2" s="184" t="s">
        <v>157</v>
      </c>
      <c r="F2" s="184" t="s">
        <v>158</v>
      </c>
      <c r="G2" s="184" t="s">
        <v>159</v>
      </c>
      <c r="H2" s="184" t="s">
        <v>160</v>
      </c>
      <c r="I2" s="184" t="s">
        <v>161</v>
      </c>
    </row>
    <row r="3" spans="1:9">
      <c r="A3" s="32"/>
      <c r="B3" s="185"/>
      <c r="C3" s="3"/>
      <c r="D3" s="3"/>
      <c r="E3" s="32"/>
      <c r="F3" s="32"/>
      <c r="G3" s="186"/>
      <c r="H3" s="186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>
      <c r="A6" s="3"/>
      <c r="B6" s="3"/>
      <c r="C6" s="3"/>
      <c r="D6" s="3"/>
      <c r="E6" s="3"/>
      <c r="F6" s="3"/>
      <c r="G6" s="3"/>
      <c r="H6" s="3"/>
      <c r="I6" s="3"/>
    </row>
    <row r="7" spans="1:9">
      <c r="A7" s="3"/>
      <c r="B7" s="3"/>
      <c r="C7" s="3"/>
      <c r="D7" s="3"/>
      <c r="E7" s="3"/>
      <c r="F7" s="3"/>
      <c r="G7" s="3"/>
      <c r="H7" s="3"/>
      <c r="I7" s="3"/>
    </row>
    <row r="8" spans="1:9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16"/>
      <c r="B21" s="16"/>
      <c r="C21" s="16"/>
      <c r="D21" s="16"/>
      <c r="E21" s="16"/>
      <c r="F21" s="16"/>
      <c r="G21" s="16"/>
      <c r="H21" s="16"/>
      <c r="I21" s="16"/>
    </row>
  </sheetData>
  <mergeCells count="1">
    <mergeCell ref="A1:I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[2]Config!#REF!</xm:f>
          </x14:formula1>
          <xm:sqref>F3:F20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20"/>
  <sheetViews>
    <sheetView topLeftCell="A2" zoomScaleNormal="100" zoomScalePageLayoutView="150" workbookViewId="0">
      <selection activeCell="H10" sqref="H10"/>
    </sheetView>
  </sheetViews>
  <sheetFormatPr defaultColWidth="11.42578125" defaultRowHeight="15"/>
  <cols>
    <col min="3" max="3" width="42" bestFit="1" customWidth="1"/>
    <col min="4" max="4" width="56.28515625" customWidth="1"/>
    <col min="6" max="6" width="25.85546875" bestFit="1" customWidth="1"/>
  </cols>
  <sheetData>
    <row r="2" spans="2:6" s="16" customFormat="1"/>
    <row r="3" spans="2:6" s="16" customFormat="1" ht="21">
      <c r="B3" s="348" t="s">
        <v>203</v>
      </c>
      <c r="C3" s="349"/>
      <c r="D3" s="217" t="s">
        <v>225</v>
      </c>
      <c r="E3" s="206" t="s">
        <v>8</v>
      </c>
      <c r="F3" s="207"/>
    </row>
    <row r="4" spans="2:6" s="16" customFormat="1" ht="21.75" thickBot="1">
      <c r="B4" s="350" t="s">
        <v>204</v>
      </c>
      <c r="C4" s="351"/>
      <c r="D4" s="208" t="s">
        <v>205</v>
      </c>
      <c r="E4" s="209"/>
      <c r="F4" s="209"/>
    </row>
    <row r="5" spans="2:6" s="16" customFormat="1" ht="15.75" thickBot="1">
      <c r="B5" s="352" t="s">
        <v>206</v>
      </c>
      <c r="C5" s="353"/>
      <c r="D5" s="218" t="s">
        <v>207</v>
      </c>
      <c r="E5" s="219" t="s">
        <v>208</v>
      </c>
      <c r="F5" s="220" t="s">
        <v>209</v>
      </c>
    </row>
    <row r="6" spans="2:6" s="212" customFormat="1" ht="43.5" customHeight="1" thickBot="1">
      <c r="B6" s="225" t="s">
        <v>210</v>
      </c>
      <c r="C6" s="223" t="s">
        <v>211</v>
      </c>
      <c r="D6" s="221" t="s">
        <v>234</v>
      </c>
      <c r="E6" s="222"/>
      <c r="F6" s="214"/>
    </row>
    <row r="7" spans="2:6" s="212" customFormat="1" ht="41.25" customHeight="1" thickBot="1">
      <c r="B7" s="213" t="s">
        <v>213</v>
      </c>
      <c r="C7" s="42" t="s">
        <v>214</v>
      </c>
      <c r="D7" s="185" t="s">
        <v>215</v>
      </c>
      <c r="E7" s="222"/>
      <c r="F7" s="211"/>
    </row>
    <row r="8" spans="2:6" s="212" customFormat="1" ht="54.75" customHeight="1" thickBot="1">
      <c r="B8" s="210" t="s">
        <v>216</v>
      </c>
      <c r="C8" s="42" t="s">
        <v>217</v>
      </c>
      <c r="D8" s="185" t="s">
        <v>232</v>
      </c>
      <c r="E8" s="222"/>
      <c r="F8" s="211"/>
    </row>
    <row r="9" spans="2:6" s="212" customFormat="1" ht="64.5" customHeight="1" thickBot="1">
      <c r="B9" s="210" t="s">
        <v>218</v>
      </c>
      <c r="C9" s="42" t="s">
        <v>219</v>
      </c>
      <c r="D9" s="185" t="s">
        <v>233</v>
      </c>
      <c r="E9" s="222"/>
      <c r="F9" s="211"/>
    </row>
    <row r="10" spans="2:6" s="212" customFormat="1" ht="66.75" customHeight="1" thickBot="1">
      <c r="B10" s="210" t="s">
        <v>162</v>
      </c>
      <c r="C10" s="224" t="s">
        <v>228</v>
      </c>
      <c r="D10" s="185" t="s">
        <v>229</v>
      </c>
      <c r="E10" s="222"/>
      <c r="F10" s="211"/>
    </row>
    <row r="11" spans="2:6" s="212" customFormat="1" ht="57.75" customHeight="1" thickBot="1">
      <c r="B11" s="210" t="s">
        <v>220</v>
      </c>
      <c r="C11" s="42" t="s">
        <v>221</v>
      </c>
      <c r="D11" s="185" t="s">
        <v>230</v>
      </c>
      <c r="E11" s="222"/>
      <c r="F11" s="211"/>
    </row>
    <row r="12" spans="2:6" s="212" customFormat="1" ht="54" customHeight="1">
      <c r="B12" s="210" t="s">
        <v>222</v>
      </c>
      <c r="C12" s="42" t="s">
        <v>223</v>
      </c>
      <c r="D12" s="185" t="s">
        <v>231</v>
      </c>
      <c r="E12" s="222"/>
      <c r="F12" s="211"/>
    </row>
    <row r="13" spans="2:6" s="212" customFormat="1" ht="15" customHeight="1">
      <c r="F13" s="216"/>
    </row>
    <row r="14" spans="2:6" s="212" customFormat="1" ht="25.5" customHeight="1" thickBot="1">
      <c r="C14" s="215" t="s">
        <v>224</v>
      </c>
    </row>
    <row r="15" spans="2:6" s="212" customFormat="1" ht="15" customHeight="1">
      <c r="C15" s="354"/>
      <c r="D15" s="355"/>
      <c r="E15" s="355"/>
      <c r="F15" s="355"/>
    </row>
    <row r="16" spans="2:6" s="212" customFormat="1" ht="15" customHeight="1">
      <c r="C16" s="356"/>
      <c r="D16" s="357"/>
      <c r="E16" s="357"/>
      <c r="F16" s="357"/>
    </row>
    <row r="17" spans="3:6" s="212" customFormat="1" ht="24.75" customHeight="1">
      <c r="C17" s="356"/>
      <c r="D17" s="357"/>
      <c r="E17" s="357"/>
      <c r="F17" s="357"/>
    </row>
    <row r="18" spans="3:6" s="212" customFormat="1" ht="14.1" customHeight="1">
      <c r="C18" s="356"/>
      <c r="D18" s="357"/>
      <c r="E18" s="357"/>
      <c r="F18" s="357"/>
    </row>
    <row r="19" spans="3:6" s="16" customFormat="1" ht="15" customHeight="1" thickBot="1">
      <c r="C19" s="358"/>
      <c r="D19" s="359"/>
      <c r="E19" s="359"/>
      <c r="F19" s="359"/>
    </row>
    <row r="20" spans="3:6" s="16" customFormat="1"/>
  </sheetData>
  <mergeCells count="4">
    <mergeCell ref="B3:C3"/>
    <mergeCell ref="B4:C4"/>
    <mergeCell ref="B5:C5"/>
    <mergeCell ref="C15:F19"/>
  </mergeCells>
  <conditionalFormatting sqref="E6:E12">
    <cfRule type="cellIs" dxfId="1" priority="1" operator="equal">
      <formula>"Não"</formula>
    </cfRule>
    <cfRule type="containsText" dxfId="0" priority="2" operator="containsText" text="Sim">
      <formula>NOT(ISERROR(SEARCH("Sim",E6)))</formula>
    </cfRule>
  </conditionalFormatting>
  <pageMargins left="0.75" right="0.75" top="1" bottom="1" header="0.5" footer="0.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Config!$K$2:$K$3</xm:f>
          </x14:formula1>
          <xm:sqref>E6:E12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7</vt:i4>
      </vt:variant>
    </vt:vector>
  </HeadingPairs>
  <TitlesOfParts>
    <vt:vector size="18" baseType="lpstr">
      <vt:lpstr>GERAL</vt:lpstr>
      <vt:lpstr>ESCOPO</vt:lpstr>
      <vt:lpstr>FATORES DE AJUSTE</vt:lpstr>
      <vt:lpstr>CRONOGRAMA E CUSTO</vt:lpstr>
      <vt:lpstr>RISCOS</vt:lpstr>
      <vt:lpstr>ALINHAMENTO ESTRATËGICO</vt:lpstr>
      <vt:lpstr>ALOCAÇÃO DE PESSOAS</vt:lpstr>
      <vt:lpstr>PA</vt:lpstr>
      <vt:lpstr>ANAL. VIABILIDADE</vt:lpstr>
      <vt:lpstr>Config</vt:lpstr>
      <vt:lpstr>Histórico Pontos</vt:lpstr>
      <vt:lpstr>HORAS.ACOMP</vt:lpstr>
      <vt:lpstr>HORAS.BUGS</vt:lpstr>
      <vt:lpstr>HORAS.DOC</vt:lpstr>
      <vt:lpstr>HORAS.PLAN</vt:lpstr>
      <vt:lpstr>HORAS.TESTE</vt:lpstr>
      <vt:lpstr>HORAS.TREIN</vt:lpstr>
      <vt:lpstr>TOTHORAS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Tamires Faria</cp:lastModifiedBy>
  <dcterms:created xsi:type="dcterms:W3CDTF">2012-12-05T19:48:06Z</dcterms:created>
  <dcterms:modified xsi:type="dcterms:W3CDTF">2013-06-03T21:10:57Z</dcterms:modified>
</cp:coreProperties>
</file>